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помещения'!$F$1:$F$30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помещения'!$F$1:$F$30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помещения'!$F$1:$F$30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03" tabRatio="856" activeSheetId="13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E5" i="13" l="1"/>
  <c r="E7" i="13"/>
  <c r="F8" i="13"/>
  <c r="F7" i="13"/>
  <c r="F6" i="13" l="1"/>
  <c r="G6" i="13"/>
  <c r="C8" i="10" l="1"/>
  <c r="E6" i="13" l="1"/>
  <c r="F16" i="16" l="1"/>
  <c r="F69" i="2" l="1"/>
  <c r="F10" i="16" l="1"/>
  <c r="G32" i="3"/>
  <c r="F9" i="16" l="1"/>
  <c r="G10" i="13" l="1"/>
  <c r="F183" i="5" l="1"/>
  <c r="F13" i="3" l="1"/>
  <c r="G202" i="5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8" i="18" l="1"/>
  <c r="E8" i="18" s="1"/>
  <c r="F7" i="18"/>
  <c r="E5" i="18"/>
  <c r="F9" i="18" l="1"/>
  <c r="E7" i="18" l="1"/>
  <c r="G6" i="18"/>
  <c r="F6" i="18"/>
  <c r="E6" i="18" l="1"/>
  <c r="E9" i="18"/>
  <c r="F29" i="16" l="1"/>
  <c r="F28" i="16"/>
  <c r="F27" i="16"/>
  <c r="F4" i="16"/>
  <c r="F5" i="16" s="1"/>
  <c r="F24" i="16"/>
  <c r="F23" i="16"/>
  <c r="F22" i="16"/>
  <c r="F21" i="16"/>
  <c r="F20" i="16"/>
  <c r="F19" i="16"/>
  <c r="F18" i="16"/>
  <c r="F15" i="16"/>
  <c r="F14" i="16"/>
  <c r="F13" i="16"/>
  <c r="F11" i="16"/>
  <c r="F8" i="16"/>
  <c r="F7" i="16"/>
  <c r="F25" i="16" l="1"/>
  <c r="F17" i="16"/>
  <c r="F12" i="16"/>
  <c r="F46" i="5"/>
  <c r="F30" i="16" l="1"/>
  <c r="M9" i="18" s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5" i="16"/>
  <c r="C17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H21" i="12" s="1"/>
  <c r="G17" i="1"/>
  <c r="G23" i="1" s="1"/>
  <c r="C27" i="6"/>
  <c r="C44" i="6" s="1"/>
  <c r="F100" i="6"/>
  <c r="F101" i="6"/>
  <c r="F102" i="6"/>
  <c r="F99" i="6"/>
  <c r="B52" i="1" l="1"/>
  <c r="B55" i="1"/>
  <c r="H14" i="12"/>
  <c r="K9" i="18"/>
  <c r="G78" i="6"/>
  <c r="G80" i="6"/>
  <c r="F45" i="6"/>
  <c r="G79" i="6"/>
  <c r="F103" i="6"/>
  <c r="G72" i="6" l="1"/>
  <c r="F54" i="5"/>
  <c r="F202" i="5" l="1"/>
  <c r="F182" i="5"/>
  <c r="J5" i="18" l="1"/>
  <c r="H16" i="12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G118" i="2" l="1"/>
  <c r="F10" i="13" s="1"/>
  <c r="F118" i="2" l="1"/>
  <c r="J6" i="18" s="1"/>
  <c r="J9" i="18" s="1"/>
  <c r="J10" i="18" s="1"/>
  <c r="J11" i="18" s="1"/>
  <c r="F10" i="18"/>
  <c r="H17" i="12" l="1"/>
  <c r="H20" i="12" s="1"/>
  <c r="E10" i="18" l="1"/>
  <c r="H22" i="12"/>
  <c r="G10" i="18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<sst xmlns="http://schemas.openxmlformats.org/spreadsheetml/2006/main" count="2415" uniqueCount="2041">
  <si>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</si>
  <si>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</si>
  <si>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</si>
  <si>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</si>
  <si>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</si>
  <si>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</si>
  <si>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</si>
  <si>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</si>
  <si>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</si>
  <si>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</si>
  <si>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</si>
  <si>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</si>
  <si>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</si>
  <si>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</si>
  <si>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</si>
  <si>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</si>
  <si>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</si>
  <si>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</si>
  <si>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</si>
  <si>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</si>
  <si>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</si>
  <si>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</si>
  <si>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</si>
  <si>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</si>
  <si>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</si>
  <si>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</si>
  <si>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</si>
  <si>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</si>
  <si>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</si>
  <si>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</si>
  <si>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</si>
  <si>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</si>
  <si>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</si>
  <si>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</si>
  <si>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</si>
  <si>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</si>
  <si>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</si>
  <si>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</si>
  <si>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</si>
  <si>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</si>
  <si>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</si>
  <si>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</si>
  <si>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</si>
  <si>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</si>
  <si>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</si>
  <si>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</si>
  <si>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</si>
  <si>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</si>
  <si>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</si>
  <si>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</si>
  <si>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</si>
  <si>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</si>
  <si>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</si>
  <si>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</si>
  <si>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</si>
  <si>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</si>
  <si>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</si>
  <si>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</si>
  <si>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</si>
  <si>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</si>
  <si>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</si>
  <si>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</si>
  <si>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</si>
  <si>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</si>
  <si>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</si>
  <si>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</si>
  <si>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</si>
  <si>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</si>
  <si>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</si>
  <si>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</si>
  <si>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</si>
  <si>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</si>
  <si>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</si>
  <si>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</si>
  <si>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</si>
  <si>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</si>
  <si>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</si>
  <si>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</si>
  <si>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</si>
  <si>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</si>
  <si>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</si>
  <si>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</si>
  <si>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</si>
  <si>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</si>
  <si>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</si>
  <si>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</si>
  <si>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</si>
  <si>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</si>
  <si>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</si>
  <si>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</si>
  <si>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</si>
  <si>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</si>
  <si>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</si>
  <si>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</si>
  <si>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</si>
  <si>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</si>
  <si>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</si>
  <si>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</si>
  <si>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</si>
  <si>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</si>
  <si>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</si>
  <si>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</si>
  <si>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</si>
  <si>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</si>
  <si>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</si>
  <si>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</si>
  <si>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</si>
  <si>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</si>
  <si>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</si>
  <si>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</si>
  <si>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</si>
  <si>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</si>
  <si>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</si>
  <si>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</si>
  <si>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</si>
  <si>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</si>
  <si>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</si>
  <si>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</si>
  <si>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</si>
  <si>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</si>
  <si>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</si>
  <si>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</si>
  <si>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</si>
  <si>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</si>
  <si>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</si>
  <si>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</si>
  <si>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</si>
  <si>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</si>
  <si>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</si>
  <si>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</si>
  <si>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</si>
  <si>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</si>
  <si>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</si>
  <si>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</si>
  <si>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</si>
  <si>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</si>
  <si>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</si>
  <si>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</si>
  <si>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</si>
  <si>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</si>
  <si>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</si>
  <si>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</si>
  <si>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</si>
  <si>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</si>
  <si>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</si>
  <si>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</si>
  <si>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</si>
  <si>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</si>
  <si>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</si>
  <si>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</si>
  <si>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</si>
  <si>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</si>
  <si>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</si>
  <si>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</si>
  <si>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</si>
  <si>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</si>
  <si>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</si>
  <si>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</si>
  <si>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</si>
  <si>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</si>
  <si>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</si>
  <si>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</si>
  <si>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</si>
  <si>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</si>
  <si>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</si>
  <si>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</si>
  <si>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</si>
  <si>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</si>
  <si>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</si>
  <si>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</si>
  <si>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</si>
  <si>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</si>
  <si>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</si>
  <si>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</si>
  <si>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</si>
  <si>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</si>
  <si>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</si>
  <si>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</si>
  <si>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</si>
  <si>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</si>
  <si>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</si>
  <si>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</si>
  <si>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</si>
  <si>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</si>
  <si>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</si>
  <si>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</si>
  <si>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</si>
  <si>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</si>
  <si>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</si>
  <si>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</si>
  <si>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</si>
  <si>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</si>
  <si>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</si>
  <si>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</si>
  <si>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</si>
  <si>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</si>
  <si>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</si>
  <si>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</si>
  <si>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</si>
  <si>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</si>
  <si>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</si>
  <si>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</si>
  <si>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</si>
  <si>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</si>
  <si>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</si>
  <si>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</si>
  <si>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</si>
  <si>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</si>
  <si>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</si>
  <si>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</si>
  <si>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</si>
  <si>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</si>
  <si>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</si>
  <si>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</si>
  <si>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</si>
  <si>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</si>
  <si>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</si>
  <si>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</si>
  <si>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</si>
  <si>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</si>
  <si>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</si>
  <si>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</si>
  <si>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</si>
  <si>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</si>
  <si>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</si>
  <si>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</si>
  <si>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</si>
  <si>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</si>
  <si>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</si>
  <si>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</si>
  <si>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</si>
  <si>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</si>
  <si>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</si>
  <si>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</si>
  <si>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</si>
  <si>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</si>
  <si>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</si>
  <si>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</si>
  <si>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</si>
  <si>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</si>
  <si>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</si>
  <si>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</si>
  <si>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</si>
  <si>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</si>
  <si>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</si>
  <si>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</si>
  <si>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</si>
  <si>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</si>
  <si>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</si>
  <si>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</si>
  <si>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</si>
  <si>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</si>
  <si>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</si>
  <si>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</si>
  <si>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</si>
  <si>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</si>
  <si>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</si>
  <si>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</si>
  <si>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</si>
  <si>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</si>
  <si>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</si>
  <si>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</si>
  <si>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</si>
  <si>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</si>
  <si>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</si>
  <si>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</si>
  <si>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</si>
  <si>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</si>
  <si>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</si>
  <si>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</si>
  <si>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</si>
  <si>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</si>
  <si>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</si>
  <si>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</si>
  <si>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</si>
  <si>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</si>
  <si>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</si>
  <si>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</si>
  <si>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</si>
  <si>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</si>
  <si>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</si>
  <si>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</si>
  <si>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</si>
  <si>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</si>
  <si>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</si>
  <si>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</si>
  <si>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</si>
  <si>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</si>
  <si>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</si>
  <si>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</si>
  <si>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</si>
  <si>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</si>
  <si>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</si>
  <si>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</si>
  <si>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</si>
  <si>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</si>
  <si>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</si>
  <si>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</si>
  <si>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</si>
  <si>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</si>
  <si>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</si>
  <si>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</si>
  <si>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</si>
  <si>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</si>
  <si>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</si>
  <si>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</si>
  <si>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</si>
  <si>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</si>
  <si>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</si>
  <si>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</si>
  <si>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</si>
  <si>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</si>
  <si>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</si>
  <si>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</si>
  <si>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</si>
  <si>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</si>
  <si>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</si>
  <si>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</si>
  <si>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</si>
  <si>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</si>
  <si>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</si>
  <si>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</si>
  <si>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</si>
  <si>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</si>
  <si>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</si>
  <si>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</si>
  <si>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</si>
  <si>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</si>
  <si>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</si>
  <si>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</si>
  <si>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</si>
  <si>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</si>
  <si>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</si>
  <si>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</si>
  <si>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</si>
  <si>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</si>
  <si>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</si>
  <si>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</si>
  <si>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</si>
  <si>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</si>
  <si>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</si>
  <si>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</si>
  <si>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</si>
  <si>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</si>
  <si>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</si>
  <si>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</si>
  <si>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</si>
  <si>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</si>
  <si>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</si>
  <si>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</si>
  <si>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</si>
  <si>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</si>
  <si>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</si>
  <si>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</si>
  <si>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</si>
  <si>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</si>
  <si>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</si>
  <si>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</si>
  <si>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</si>
  <si>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</si>
  <si>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</si>
  <si>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</si>
  <si>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</si>
  <si>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</si>
  <si>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</si>
  <si>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</si>
  <si>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</si>
  <si>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</si>
  <si>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</si>
  <si>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</si>
  <si>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</si>
  <si>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</si>
  <si>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</si>
  <si>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</si>
  <si>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</si>
  <si>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</si>
  <si>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</si>
  <si>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</si>
  <si>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</si>
  <si>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</si>
  <si>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</si>
  <si>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</si>
  <si>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</si>
  <si>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</si>
  <si>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</si>
  <si>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</si>
  <si>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</si>
  <si>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</si>
  <si>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</si>
  <si>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</si>
  <si>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</si>
  <si>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</si>
  <si>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</si>
  <si>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</si>
  <si>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</si>
  <si>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</si>
  <si>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</si>
  <si>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</si>
  <si>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</si>
  <si>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</si>
  <si>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</si>
  <si>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</si>
  <si>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</si>
  <si>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</si>
  <si>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</si>
  <si>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</si>
  <si>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</si>
  <si>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</si>
  <si>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</si>
  <si>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</si>
  <si>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</si>
  <si>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</si>
  <si>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</si>
  <si>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</si>
  <si>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</si>
  <si>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</si>
  <si>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</si>
  <si>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</si>
  <si>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</si>
  <si>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</si>
  <si>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</si>
  <si>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</si>
  <si>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</si>
  <si>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</si>
  <si>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</si>
  <si>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</si>
  <si>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</si>
  <si>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</si>
  <si>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</si>
  <si>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</si>
  <si>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</si>
  <si>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</si>
  <si>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</si>
  <si>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</si>
  <si>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</si>
  <si>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</si>
  <si>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</si>
  <si>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</si>
  <si>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</si>
  <si>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</si>
  <si>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</si>
  <si>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</si>
  <si>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</si>
  <si>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</si>
  <si>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</si>
  <si>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</si>
  <si>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</si>
  <si>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</si>
  <si>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</si>
  <si>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</si>
  <si>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</si>
  <si>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</si>
  <si>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</si>
  <si>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</si>
  <si>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</si>
  <si>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</si>
  <si>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</si>
  <si>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</si>
  <si>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</si>
  <si>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</si>
  <si>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</si>
  <si>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</si>
  <si>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</si>
  <si>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</si>
  <si>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</si>
  <si>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</si>
  <si>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</si>
  <si>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</si>
  <si>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</si>
  <si>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</si>
  <si>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</si>
  <si>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</si>
  <si>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</si>
  <si>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</si>
  <si>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</si>
  <si>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</si>
  <si>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</si>
  <si>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</si>
  <si>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</si>
  <si>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</si>
  <si>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</si>
  <si>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</si>
  <si>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</si>
  <si>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</si>
  <si>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</si>
  <si>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</si>
  <si>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</si>
  <si>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</si>
  <si>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</si>
  <si>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</si>
  <si>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</si>
  <si>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</si>
  <si>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</si>
  <si>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</si>
  <si>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</si>
  <si>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</si>
  <si>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</si>
  <si>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</si>
  <si>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</si>
  <si>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</si>
  <si>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</si>
  <si>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</si>
  <si>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</si>
  <si>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</si>
  <si>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</si>
  <si>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</si>
  <si>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</si>
  <si>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</si>
  <si>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</si>
  <si>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</si>
  <si>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</si>
  <si>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</si>
  <si>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</si>
  <si>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</si>
  <si>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</si>
  <si>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</si>
  <si>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</si>
  <si>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</si>
  <si>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</si>
  <si>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</si>
  <si>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</si>
  <si>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</si>
  <si>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</si>
  <si>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</si>
  <si>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</si>
  <si>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</si>
  <si>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</si>
  <si>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</si>
  <si>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</si>
  <si>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</si>
  <si>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</si>
  <si>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</si>
  <si>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</si>
  <si>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</si>
  <si>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</si>
  <si>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</si>
  <si>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</si>
  <si>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</si>
  <si>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</si>
  <si>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</si>
  <si>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</si>
  <si>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</si>
  <si>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</si>
  <si>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</si>
  <si>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</si>
  <si>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</si>
  <si>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</si>
  <si>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</si>
  <si>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</si>
  <si>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</si>
  <si>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</si>
  <si>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</si>
  <si>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</si>
  <si>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</si>
  <si>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</si>
  <si>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</si>
  <si>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</si>
  <si>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</si>
  <si>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</si>
  <si>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</si>
  <si>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</si>
  <si>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</si>
  <si>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</si>
  <si>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</si>
  <si>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</si>
  <si>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</si>
  <si>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</si>
  <si>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</si>
  <si>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</si>
  <si>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</si>
  <si>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</si>
  <si>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</si>
  <si>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</si>
  <si>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</si>
  <si>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</si>
  <si>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</si>
  <si>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</si>
  <si>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</si>
  <si>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</si>
  <si>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</si>
  <si>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</si>
  <si>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</si>
  <si>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</si>
  <si>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</si>
  <si>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</si>
  <si>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</si>
  <si>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</si>
  <si>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</si>
  <si>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</si>
  <si>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</si>
  <si>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</si>
  <si>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</si>
  <si>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</si>
  <si>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</si>
  <si>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</si>
  <si>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</si>
  <si>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</si>
  <si>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</si>
  <si>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</si>
  <si>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</si>
  <si>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</si>
  <si>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</si>
  <si>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</si>
  <si>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</si>
  <si>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</si>
  <si>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</si>
  <si>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</si>
  <si>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</si>
  <si>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</si>
  <si>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</si>
  <si>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</si>
  <si>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</si>
  <si>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</si>
  <si>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</si>
  <si>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</si>
  <si>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</si>
  <si>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</si>
  <si>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</si>
  <si>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</si>
  <si>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</si>
  <si>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</si>
  <si>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</si>
  <si>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</si>
  <si>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</si>
  <si>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</si>
  <si>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</si>
  <si>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</si>
  <si>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</si>
  <si>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</si>
  <si>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</si>
  <si>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</si>
  <si>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</si>
  <si>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</si>
  <si>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</si>
  <si>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</si>
  <si>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</si>
  <si>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</si>
  <si>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</si>
  <si>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</si>
  <si>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</si>
  <si>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</si>
  <si>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</si>
  <si>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</si>
  <si>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</si>
  <si>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</si>
  <si>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</si>
  <si>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</si>
  <si>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</si>
  <si>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</si>
  <si>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</si>
  <si>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</si>
  <si>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</si>
  <si>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</si>
  <si>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</si>
  <si>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</si>
  <si>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</si>
  <si>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</si>
  <si>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</si>
  <si>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</si>
  <si>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</si>
  <si>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</si>
  <si>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</si>
  <si>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</si>
  <si>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</si>
  <si>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</si>
  <si>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</si>
  <si>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</si>
  <si>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</si>
  <si>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</si>
  <si>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</si>
  <si>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</si>
  <si>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</si>
  <si>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</si>
  <si>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</si>
  <si>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</si>
  <si>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</si>
  <si>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</si>
  <si>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</si>
  <si>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</si>
  <si>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</si>
  <si>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</si>
  <si>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</si>
  <si>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</si>
  <si>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</si>
  <si>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</si>
  <si>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</si>
  <si>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</si>
  <si>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</si>
  <si>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</si>
  <si>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</si>
  <si>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</si>
  <si>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</si>
  <si>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</si>
  <si>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</si>
  <si>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</si>
  <si>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</si>
  <si>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</si>
  <si>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</si>
  <si>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</si>
  <si>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</si>
  <si>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</si>
  <si>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</si>
  <si>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</si>
  <si>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</si>
  <si>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</si>
  <si>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</si>
  <si>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</si>
  <si>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</si>
  <si>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</si>
  <si>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</si>
  <si>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</si>
  <si>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</si>
  <si>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</si>
  <si>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</si>
  <si>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</si>
  <si>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</si>
  <si>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</si>
  <si>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</si>
  <si>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</si>
  <si>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</si>
  <si>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</si>
  <si>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</si>
  <si>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</si>
  <si>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</si>
  <si>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</si>
  <si>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</si>
  <si>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</si>
  <si>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</si>
  <si>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</si>
  <si>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</si>
  <si>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</si>
  <si>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</si>
  <si>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</si>
  <si>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</si>
  <si>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</si>
  <si>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</si>
  <si>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</si>
  <si>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</si>
  <si>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</si>
  <si>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</si>
  <si>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</si>
  <si>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</si>
  <si>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</si>
  <si>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</si>
  <si>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</si>
  <si>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</si>
  <si>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</si>
  <si>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</si>
  <si>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</si>
  <si>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</si>
  <si>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</si>
  <si>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</si>
  <si>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</si>
  <si>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</si>
  <si>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</si>
  <si>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</si>
  <si>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</si>
  <si>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</si>
  <si>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</si>
  <si>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</si>
  <si>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</si>
  <si>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</si>
  <si>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</si>
  <si>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</si>
  <si>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</si>
  <si>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</si>
  <si>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</si>
  <si>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</si>
  <si>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</si>
  <si>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</si>
  <si>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</si>
  <si>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</si>
  <si>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</si>
  <si>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</si>
  <si>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</si>
  <si>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</si>
  <si>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</si>
  <si>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</si>
  <si>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</si>
  <si>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</si>
  <si>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</si>
  <si>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</si>
  <si>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</si>
  <si>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</si>
  <si>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</si>
  <si>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</si>
  <si>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</si>
  <si>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</si>
  <si>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</si>
  <si>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</si>
  <si>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</si>
  <si>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</si>
  <si>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</si>
  <si>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</si>
  <si>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</si>
  <si>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</si>
  <si>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</si>
  <si>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</si>
  <si>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</si>
  <si>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</si>
  <si>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</si>
  <si>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</si>
  <si>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</si>
  <si>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</si>
  <si>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</si>
  <si>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</si>
  <si>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</si>
  <si>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</si>
  <si>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</si>
  <si>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</si>
  <si>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</si>
  <si>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</si>
  <si>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</si>
  <si>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</si>
  <si>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</si>
  <si>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</si>
  <si>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</si>
  <si>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</si>
  <si>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</si>
  <si>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</si>
  <si>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</si>
  <si>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</si>
  <si>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</si>
  <si>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</si>
  <si>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</si>
  <si>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</si>
  <si>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</si>
  <si>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</si>
  <si>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</si>
  <si>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</si>
  <si>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</si>
  <si>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</si>
  <si>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</si>
  <si>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</si>
  <si>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</si>
  <si>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</si>
  <si>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</si>
  <si>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</si>
  <si>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</si>
  <si>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</si>
  <si>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</si>
  <si>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</si>
  <si>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</si>
  <si>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</si>
  <si>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</si>
  <si>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</si>
  <si>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</si>
  <si>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</si>
  <si>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</si>
  <si>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</si>
  <si>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</si>
  <si>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</si>
  <si>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</si>
  <si>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</si>
  <si>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</si>
  <si>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</si>
  <si>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</si>
  <si>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</si>
  <si>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</si>
  <si>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</si>
  <si>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</si>
  <si>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</si>
  <si>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</si>
  <si>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</si>
  <si>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</si>
  <si>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</si>
  <si>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</si>
  <si>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</si>
  <si>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</si>
  <si>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</si>
  <si>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</si>
  <si>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</si>
  <si>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</si>
  <si>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</si>
  <si>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</si>
  <si>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</si>
  <si>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</si>
  <si>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</si>
  <si>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</si>
  <si>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</si>
  <si>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</si>
  <si>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</si>
  <si>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</si>
  <si>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</si>
  <si>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</si>
  <si>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</si>
  <si>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</si>
  <si>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</si>
  <si>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</si>
  <si>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</si>
  <si>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</si>
  <si>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</si>
  <si>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</si>
  <si>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</si>
  <si>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</si>
  <si>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</si>
  <si>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</si>
  <si>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</si>
  <si>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</si>
  <si>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</si>
  <si>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</si>
  <si>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</si>
  <si>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</si>
  <si>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</si>
  <si>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</si>
  <si>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</si>
  <si>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</si>
  <si>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</si>
  <si>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</si>
  <si>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</si>
  <si>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</si>
  <si>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</si>
  <si>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</si>
  <si>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</si>
  <si>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</si>
  <si>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</si>
  <si>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</si>
  <si>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</si>
  <si>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</si>
  <si>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</si>
  <si>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</si>
  <si>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</si>
  <si>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</si>
  <si>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</si>
  <si>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</si>
  <si>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</si>
  <si>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</si>
  <si>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</si>
  <si>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</si>
  <si>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</si>
  <si>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</si>
  <si>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</si>
  <si>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</si>
  <si>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</si>
  <si>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</si>
  <si>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</si>
  <si>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</si>
  <si>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</si>
  <si>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</si>
  <si>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</si>
  <si>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</si>
  <si>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</si>
  <si>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</si>
  <si>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</si>
  <si>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</si>
  <si>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</si>
  <si>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</si>
  <si>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</si>
  <si>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</si>
  <si>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</si>
  <si>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</si>
  <si>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</si>
  <si>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</si>
  <si>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</si>
  <si>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</si>
  <si>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</si>
  <si>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</si>
  <si>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</si>
  <si>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</si>
  <si>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</si>
  <si>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</si>
  <si>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</si>
  <si>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</si>
  <si>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</si>
  <si>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</si>
  <si>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</si>
  <si>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</si>
  <si>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</si>
  <si>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</si>
  <si>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</si>
  <si>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</si>
  <si>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</si>
  <si>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</si>
  <si>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</si>
  <si>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</si>
  <si>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</si>
  <si>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</si>
  <si>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</si>
  <si>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</si>
  <si>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</si>
  <si>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</si>
  <si>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</si>
  <si>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</si>
  <si>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</si>
  <si>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</si>
  <si>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</si>
  <si>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</si>
  <si>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</si>
  <si>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</si>
  <si>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</si>
  <si>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</si>
  <si>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</si>
  <si>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</si>
  <si>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</si>
  <si>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</si>
  <si>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</si>
  <si>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</si>
  <si>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</si>
  <si>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</si>
  <si>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</si>
  <si>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</si>
  <si>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</si>
  <si>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</si>
  <si>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</si>
  <si>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</si>
  <si>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</si>
  <si>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</si>
  <si>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</si>
  <si>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</si>
  <si>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</si>
  <si>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</si>
  <si>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</si>
  <si>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</si>
  <si>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</si>
  <si>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</si>
  <si>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</si>
  <si>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</si>
  <si>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</si>
  <si>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</si>
  <si>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</si>
  <si>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</si>
  <si>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</si>
  <si>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</si>
  <si>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</si>
  <si>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</si>
  <si>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</si>
  <si>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</si>
  <si>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</si>
  <si>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</si>
  <si>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</si>
  <si>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</si>
  <si>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</si>
  <si>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</si>
  <si>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</si>
  <si>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</si>
  <si>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</si>
  <si>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</si>
  <si>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</si>
  <si>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</si>
  <si>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</si>
  <si>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</si>
  <si>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</si>
  <si>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</si>
  <si>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</si>
  <si>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</si>
  <si>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</si>
  <si>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</si>
  <si>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</si>
  <si>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</si>
  <si>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</si>
  <si>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</si>
  <si>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</si>
  <si>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</si>
  <si>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</si>
  <si>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</si>
  <si>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</si>
  <si>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</si>
  <si>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</si>
  <si>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</si>
  <si>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</si>
  <si>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</si>
  <si>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</si>
  <si>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</si>
  <si>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</si>
  <si>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</si>
  <si>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</si>
  <si>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</si>
  <si>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</si>
  <si>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</si>
  <si>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</si>
  <si>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</si>
  <si>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</si>
  <si>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</si>
  <si>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</si>
  <si>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</si>
  <si>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</si>
  <si>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</si>
  <si>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</si>
  <si>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</si>
  <si>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</si>
  <si>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</si>
  <si>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</si>
  <si>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</si>
  <si>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</si>
  <si>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</si>
  <si>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</si>
  <si>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</si>
  <si>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</si>
  <si>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</si>
  <si>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</si>
  <si>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</si>
  <si>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</si>
  <si>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</si>
  <si>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</si>
  <si>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</si>
  <si>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</si>
  <si>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</si>
  <si>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</si>
  <si>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</si>
  <si>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</si>
  <si>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</si>
  <si>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</si>
  <si>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</si>
  <si>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</si>
  <si>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</si>
  <si>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</si>
  <si>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</si>
  <si>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</si>
  <si>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</si>
  <si>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</si>
  <si>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</si>
  <si>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</si>
  <si>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</si>
  <si>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</si>
  <si>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</si>
  <si>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</si>
  <si>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</si>
  <si>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</si>
  <si>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</si>
  <si>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</si>
  <si>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</si>
  <si>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</si>
  <si>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</si>
  <si>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</si>
  <si>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</si>
  <si>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</si>
  <si>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</si>
  <si>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</si>
  <si>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</si>
  <si>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</si>
  <si>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</si>
  <si>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</si>
  <si>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</si>
  <si>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</si>
  <si>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</si>
  <si>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</si>
  <si>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</si>
  <si>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</si>
  <si>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</si>
  <si>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</si>
  <si>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</si>
  <si>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</si>
  <si>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</si>
  <si>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</si>
  <si>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</si>
  <si>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</si>
  <si>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</si>
  <si>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</si>
  <si>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</si>
  <si>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</si>
  <si>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</si>
  <si>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</si>
  <si>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</si>
  <si>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</si>
  <si>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</si>
  <si>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</si>
  <si>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</si>
  <si>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</si>
  <si>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</si>
  <si>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</si>
  <si>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</si>
  <si>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</si>
  <si>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</si>
  <si>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</si>
  <si>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</si>
  <si>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</si>
  <si>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</si>
  <si>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</si>
  <si>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</si>
  <si>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</si>
  <si>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</si>
  <si>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</si>
  <si>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</si>
  <si>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</si>
  <si>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</si>
  <si>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</si>
  <si>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</si>
  <si>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</si>
  <si>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</si>
  <si>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</si>
  <si>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</si>
  <si>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</si>
  <si>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</si>
  <si>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</si>
  <si>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</si>
  <si>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</si>
  <si>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</si>
  <si>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</si>
  <si>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</si>
  <si>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</si>
  <si>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</si>
  <si>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</si>
  <si>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</si>
  <si>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</si>
  <si>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</si>
  <si>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</si>
  <si>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</si>
  <si>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</si>
  <si>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</si>
  <si>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</si>
  <si>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</si>
  <si>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</si>
  <si>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</si>
  <si>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</si>
  <si>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</si>
  <si>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</si>
  <si>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</si>
  <si>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</si>
  <si>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</si>
  <si>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</si>
  <si>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</si>
  <si>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</si>
  <si>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</si>
  <si>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</si>
  <si>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</si>
  <si>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</si>
  <si>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</si>
  <si>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</si>
  <si>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</si>
  <si>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</si>
  <si>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</si>
  <si>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</si>
  <si>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</si>
  <si>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</si>
  <si>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</si>
  <si>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</si>
  <si>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</si>
  <si>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</si>
  <si>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</si>
  <si>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</si>
  <si>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</si>
  <si>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</si>
  <si>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</si>
  <si>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</si>
  <si>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</si>
  <si>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</si>
  <si>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</si>
  <si>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</si>
  <si>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</si>
  <si>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</si>
  <si>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</si>
  <si>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</si>
  <si>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</si>
  <si>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</si>
  <si>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</si>
  <si>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</si>
  <si>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</si>
  <si>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</si>
  <si>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</si>
  <si>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</si>
  <si>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</si>
  <si>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</si>
  <si>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</si>
  <si>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</si>
  <si>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</si>
  <si>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</si>
  <si>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</si>
  <si>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</si>
  <si>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</si>
  <si>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</si>
  <si>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</si>
  <si>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</si>
  <si>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</si>
  <si>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</si>
  <si>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</si>
  <si>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</si>
  <si>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</si>
  <si>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</si>
  <si>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</si>
  <si>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</si>
  <si>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</si>
  <si>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</si>
  <si>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</si>
  <si>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</si>
  <si>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</si>
  <si>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</si>
  <si>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</si>
  <si>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</si>
  <si>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</si>
  <si>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</si>
  <si>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</si>
  <si>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</si>
  <si>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</si>
  <si>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</si>
  <si>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</si>
  <si>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</si>
  <si>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</si>
  <si>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</si>
  <si>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</si>
  <si>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</si>
  <si>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</si>
  <si>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</si>
  <si>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</si>
  <si>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</si>
  <si>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</si>
  <si>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</si>
  <si>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</si>
  <si>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</si>
  <si>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</si>
  <si>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</si>
  <si>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</si>
  <si>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</si>
  <si>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</si>
  <si>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</si>
  <si>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</si>
  <si>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</si>
  <si>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</si>
  <si>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</si>
  <si>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</si>
  <si>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</si>
  <si>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</si>
  <si>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</si>
  <si>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</si>
  <si>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</si>
  <si>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</si>
  <si>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</si>
  <si>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</si>
  <si>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</si>
  <si>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</si>
  <si>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</si>
  <si>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</si>
  <si>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</si>
  <si>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</si>
  <si>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</si>
  <si>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</si>
  <si>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</si>
  <si>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</si>
  <si>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</si>
  <si>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</si>
  <si>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</si>
  <si>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</si>
  <si>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</si>
  <si>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</si>
  <si>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</si>
  <si>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</si>
  <si>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</si>
  <si>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</si>
  <si>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</si>
  <si>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</si>
  <si>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</si>
  <si>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</si>
  <si>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</si>
  <si>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</si>
  <si>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</si>
  <si>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</si>
  <si>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</si>
  <si>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</si>
  <si>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</si>
  <si>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</si>
  <si>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</si>
  <si>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</si>
  <si>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</si>
  <si>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</si>
  <si>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</si>
  <si>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</si>
  <si>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</si>
  <si>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</si>
  <si>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</si>
  <si>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</si>
  <si>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</si>
  <si>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</si>
  <si>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</si>
  <si>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</si>
  <si>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</si>
  <si>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</si>
  <si>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</si>
  <si>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</si>
  <si>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</si>
  <si>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</si>
  <si>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</si>
  <si>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</si>
  <si>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</si>
  <si>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</si>
  <si>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</si>
  <si>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</si>
  <si>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</si>
  <si>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</si>
  <si>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</si>
  <si>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</si>
  <si>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</si>
  <si>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</si>
  <si>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</si>
  <si>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</si>
  <si>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</si>
  <si>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</si>
  <si>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</si>
  <si>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</si>
  <si>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</si>
  <si>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</si>
  <si>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</si>
  <si>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</si>
  <si>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</si>
  <si>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</si>
  <si>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</si>
  <si>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</si>
  <si>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</si>
  <si>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</si>
  <si>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</si>
  <si>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</si>
  <si>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</si>
  <si>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</si>
  <si>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</si>
  <si>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</si>
  <si>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</si>
  <si>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</si>
  <si>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</si>
  <si>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</si>
  <si>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</si>
  <si>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</si>
  <si>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</si>
  <si>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</si>
  <si>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</si>
  <si>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</si>
  <si>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</si>
  <si>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</si>
  <si>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</si>
  <si>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</si>
  <si>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</si>
  <si>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</si>
  <si>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</si>
  <si>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</si>
  <si>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</si>
  <si>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</si>
  <si>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</si>
  <si>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</si>
  <si>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</si>
  <si>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</si>
  <si>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</si>
  <si>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</si>
  <si>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</si>
  <si>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</si>
  <si>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</si>
  <si>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</si>
  <si>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</si>
  <si>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</si>
  <si>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</si>
  <si>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</si>
  <si>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</si>
  <si>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</si>
  <si>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</si>
  <si>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</si>
  <si>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</si>
  <si>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</si>
  <si>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</si>
  <si>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</si>
  <si>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</si>
  <si>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</si>
  <si>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</si>
  <si>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</si>
  <si>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</si>
  <si>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</si>
  <si>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</si>
  <si>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</si>
  <si>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</si>
  <si>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</si>
  <si>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</si>
  <si>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</si>
  <si>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</si>
  <si>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</si>
  <si>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</si>
  <si>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</si>
  <si>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</si>
  <si>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</si>
  <si>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</si>
  <si>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</si>
  <si>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</si>
  <si>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</si>
  <si>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</si>
  <si>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</si>
  <si>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</si>
  <si>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</si>
  <si>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</si>
  <si>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</si>
  <si>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</si>
  <si>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</si>
  <si>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</si>
  <si>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</si>
  <si>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</si>
  <si>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</si>
  <si>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</si>
  <si>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</si>
  <si>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</si>
  <si>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</si>
  <si>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</si>
  <si>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</si>
  <si>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</si>
  <si>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</si>
  <si>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</si>
  <si>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</si>
  <si>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</si>
  <si>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</si>
  <si>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</si>
  <si>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</si>
  <si>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</si>
  <si>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</si>
  <si>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</si>
  <si>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</si>
  <si>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</si>
  <si>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</si>
  <si>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</si>
  <si>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</si>
  <si>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</si>
  <si>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</si>
  <si>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</si>
  <si>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</si>
  <si>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</si>
  <si>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</si>
  <si>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</si>
  <si>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</si>
  <si>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</si>
  <si>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</si>
  <si>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</si>
  <si>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</si>
  <si>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</si>
  <si>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</si>
  <si>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</si>
  <si>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</si>
  <si>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</si>
  <si>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</si>
  <si>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</si>
  <si>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</si>
  <si>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</si>
  <si>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</si>
  <si>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</si>
  <si>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</si>
  <si>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</si>
  <si>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</si>
  <si>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</si>
  <si>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</si>
  <si>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</si>
  <si>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</si>
  <si>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</si>
  <si>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</si>
  <si>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</si>
  <si>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</si>
  <si>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</si>
  <si>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</si>
  <si>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</si>
  <si>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</si>
  <si>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</si>
  <si>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</si>
  <si>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</si>
  <si>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</si>
  <si>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</si>
  <si>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</si>
  <si>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</si>
  <si>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</si>
  <si>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</si>
  <si>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</si>
  <si>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</si>
  <si>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</si>
  <si>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</si>
  <si>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</si>
  <si>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</si>
  <si>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</si>
  <si>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</si>
  <si>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</si>
  <si>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</si>
  <si>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</si>
  <si>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</si>
  <si>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</si>
  <si>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</si>
  <si>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</si>
  <si>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</si>
  <si>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</si>
  <si>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</si>
  <si>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</si>
  <si>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</si>
  <si>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</si>
  <si>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</si>
  <si>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</si>
  <si>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</si>
  <si>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</si>
  <si>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</si>
  <si>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</si>
  <si>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</si>
  <si>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</si>
  <si>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</si>
  <si>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</si>
  <si>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</si>
  <si>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</si>
  <si>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</si>
  <si>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</si>
  <si>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</si>
  <si>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</si>
  <si>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</si>
  <si>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</si>
  <si>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</si>
  <si>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</si>
  <si>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</si>
  <si>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</si>
  <si>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</si>
  <si>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</si>
  <si>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</si>
  <si>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</si>
  <si>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</si>
  <si>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</si>
  <si>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</si>
  <si>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</si>
  <si>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</si>
  <si>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</si>
  <si>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</si>
  <si>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</si>
  <si>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</si>
  <si>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</si>
  <si>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</si>
  <si>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</si>
  <si>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</si>
  <si>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</si>
  <si>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</si>
  <si>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</si>
  <si>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</si>
  <si>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</si>
  <si>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</si>
  <si>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</si>
  <si>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</si>
  <si>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</si>
  <si>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</si>
  <si>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</si>
  <si>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</si>
  <si>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</si>
  <si>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</si>
  <si>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</si>
  <si>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</si>
  <si>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</si>
  <si>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</si>
  <si>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</si>
  <si>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</si>
  <si>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</si>
  <si>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</si>
  <si>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</si>
  <si>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</si>
  <si>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</si>
  <si>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</si>
  <si>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</si>
  <si>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</si>
  <si>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</si>
  <si>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</si>
  <si>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</si>
  <si>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</si>
  <si>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</si>
  <si>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</si>
  <si>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</si>
  <si>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</si>
  <si>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</si>
  <si>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</si>
  <si>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</si>
  <si>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</si>
  <si>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</si>
  <si>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</si>
  <si>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</si>
  <si>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</si>
  <si>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</si>
  <si>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</si>
  <si>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</si>
  <si>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</si>
  <si>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</si>
  <si>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</si>
  <si>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</si>
  <si>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</si>
  <si>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</si>
  <si>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</si>
  <si>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</si>
  <si>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</si>
  <si>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</si>
  <si>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</si>
  <si>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</si>
  <si>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</si>
  <si>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</si>
  <si>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</si>
  <si>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</si>
  <si>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</si>
  <si>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</si>
  <si>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</si>
  <si>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</si>
  <si>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</si>
  <si>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</si>
  <si>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</si>
  <si>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</si>
  <si>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</si>
  <si>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</si>
  <si>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</si>
  <si>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</si>
  <si>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</si>
  <si>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</si>
  <si>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</si>
  <si>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</si>
  <si>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</si>
  <si>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</si>
  <si>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</si>
  <si>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</si>
  <si>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</si>
  <si>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</si>
  <si>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</si>
  <si>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</si>
  <si>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</si>
  <si>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</si>
  <si>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</si>
  <si>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</si>
  <si>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</si>
  <si>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</si>
  <si>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</si>
  <si>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</si>
  <si>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</si>
  <si>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</si>
  <si>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</si>
  <si>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</si>
  <si>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</si>
  <si>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</si>
  <si>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</si>
  <si>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</si>
  <si>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</si>
  <si>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</si>
  <si>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</si>
  <si>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</si>
  <si>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</si>
  <si>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</si>
  <si>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</si>
  <si>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</si>
  <si>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</si>
  <si>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</si>
  <si>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</si>
  <si>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</si>
  <si>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</si>
  <si>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</si>
  <si>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</si>
  <si>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</si>
  <si>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</si>
  <si>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</si>
  <si>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</si>
  <si>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</si>
  <si>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</si>
  <si>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</si>
  <si>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</si>
  <si>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</si>
  <si>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</si>
  <si>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</si>
  <si>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</si>
  <si>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</si>
  <si>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</si>
  <si>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</si>
  <si>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</si>
  <si>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</si>
  <si>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</si>
  <si>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</si>
  <si>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</si>
  <si>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</si>
  <si>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</si>
  <si>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</si>
  <si>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</si>
  <si>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</si>
  <si>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</si>
  <si>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</si>
  <si>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</si>
  <si>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</si>
  <si>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</si>
  <si>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</si>
  <si>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</si>
  <si>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</si>
  <si>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</si>
  <si>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</si>
  <si>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</si>
  <si>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</si>
  <si>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</si>
  <si>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</si>
  <si>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</si>
  <si>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</si>
  <si>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</si>
  <si>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</si>
  <si>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</si>
  <si>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</si>
  <si>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</si>
  <si>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</si>
  <si>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</si>
  <si>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</si>
  <si>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</si>
  <si>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</si>
  <si>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</si>
  <si>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</si>
  <si>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</si>
  <si>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</si>
  <si>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</si>
  <si>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</si>
  <si>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</si>
  <si>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</si>
  <si>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</si>
  <si>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</si>
  <si>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</si>
  <si>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</si>
  <si>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</si>
  <si>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</si>
  <si>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</si>
  <si>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</si>
  <si>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</si>
  <si>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</si>
  <si>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</si>
  <si>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</si>
  <si>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</si>
  <si>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</si>
  <si>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</si>
  <si>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</si>
  <si>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</si>
  <si>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</si>
  <si>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</si>
  <si>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</si>
  <si>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</si>
  <si>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</si>
  <si>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</si>
  <si>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</si>
  <si>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</si>
  <si>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</si>
  <si>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</si>
  <si>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</si>
  <si>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</si>
  <si>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</si>
  <si>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</si>
  <si>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</si>
  <si>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</si>
  <si>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</si>
  <si>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</si>
  <si>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</si>
  <si>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</si>
  <si>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</si>
  <si>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</si>
  <si>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</si>
  <si>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</si>
  <si>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</si>
  <si>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</si>
  <si>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</si>
  <si>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</si>
  <si>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</si>
  <si>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</si>
  <si>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</si>
  <si>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</si>
  <si>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</si>
  <si>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</si>
  <si>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</si>
  <si>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</si>
  <si>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</si>
  <si>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</si>
  <si>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</si>
  <si>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</si>
  <si>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</si>
  <si>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</si>
  <si>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</si>
  <si>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</si>
  <si>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</si>
  <si>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</si>
  <si>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</si>
  <si>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</si>
  <si>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</si>
  <si>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</si>
  <si>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</si>
  <si>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</si>
  <si>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</si>
  <si>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</si>
  <si>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</si>
  <si>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</si>
  <si>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</si>
  <si>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</si>
  <si>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</si>
  <si>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</si>
  <si>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</si>
  <si>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</si>
  <si>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</si>
  <si>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</si>
  <si>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</si>
  <si>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</si>
  <si>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</si>
  <si>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</si>
  <si>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</si>
  <si>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</si>
  <si>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</si>
  <si>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</si>
  <si>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</si>
  <si>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</si>
  <si>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</si>
  <si>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</si>
  <si>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</si>
  <si>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</si>
  <si>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</si>
  <si>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</si>
  <si>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</si>
  <si>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</si>
  <si>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</si>
  <si>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</si>
  <si>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</si>
  <si>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</si>
  <si>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</si>
  <si>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</si>
  <si>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</si>
  <si>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</si>
  <si>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</si>
  <si>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</si>
  <si>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</si>
  <si>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</si>
  <si>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</si>
  <si>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</si>
  <si>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</si>
  <si>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</si>
  <si>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</si>
  <si>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</si>
  <si>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</si>
  <si>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</si>
  <si>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</si>
  <si>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</si>
  <si>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</si>
  <si>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</si>
  <si>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</si>
  <si>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</si>
  <si>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</si>
  <si>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</si>
  <si>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</si>
  <si>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</si>
  <si>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</si>
  <si>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</si>
  <si>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</si>
  <si>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</si>
  <si>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</si>
  <si>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</si>
  <si>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</si>
  <si>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</si>
  <si>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</si>
  <si>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</si>
  <si>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</si>
  <si>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</si>
  <si>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</si>
  <si>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</si>
  <si>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</si>
  <si>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</si>
  <si>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</si>
  <si>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</si>
  <si>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</si>
  <si>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</si>
  <si>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</si>
  <si>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</si>
  <si>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</si>
  <si>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</si>
  <si>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</si>
  <si>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</si>
  <si>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</si>
  <si>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</si>
  <si>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</si>
  <si>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</si>
  <si>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</si>
  <si>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</si>
  <si>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</si>
  <si>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</si>
  <si>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</si>
  <si>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</si>
  <si>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</si>
  <si>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</si>
  <si>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</si>
  <si>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</si>
  <si>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</si>
  <si>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</si>
  <si>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</si>
  <si>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</si>
  <si>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</si>
  <si>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</si>
  <si>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</si>
  <si>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</si>
  <si>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</si>
  <si>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</si>
  <si>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</si>
  <si>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</si>
  <si>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</si>
  <si>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</si>
  <si>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</si>
  <si>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</si>
  <si>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</si>
  <si>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</si>
  <si>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</si>
  <si>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</si>
  <si>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</si>
  <si>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</si>
  <si>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</si>
  <si>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</si>
  <si>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</si>
  <si>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</si>
  <si>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</si>
  <si>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</si>
  <si>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</si>
  <si>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</si>
  <si>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</si>
  <si>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</si>
  <si>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</si>
  <si>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</si>
  <si>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</si>
  <si>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</si>
  <si>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</si>
  <si>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</si>
  <si>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</si>
  <si>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</si>
  <si>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</si>
  <si>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</si>
  <si>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</si>
  <si>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</si>
  <si>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</si>
  <si>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</si>
  <si>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</si>
  <si>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</si>
  <si>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</si>
  <si>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</si>
  <si>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</si>
  <si>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</si>
  <si>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</si>
  <si>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</si>
  <si>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</si>
  <si>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</si>
  <si>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</si>
  <si>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</si>
  <si>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</si>
  <si>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</si>
  <si>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</si>
  <si>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</si>
  <si>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</si>
  <si>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</si>
  <si>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</si>
  <si>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</si>
  <si>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</si>
  <si>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</si>
  <si>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</si>
  <si>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</si>
  <si>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</si>
  <si>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</si>
  <si>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</si>
  <si>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</si>
  <si>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</si>
  <si>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Озолина В.В.</t>
  </si>
  <si>
    <t>БОКС №21</t>
  </si>
  <si>
    <t>БОКС №22</t>
  </si>
  <si>
    <t>48169199-23</t>
  </si>
  <si>
    <t>47573518-22</t>
  </si>
  <si>
    <t>БОКС №13</t>
  </si>
  <si>
    <t>50094208-24</t>
  </si>
  <si>
    <t>Филатов Константин Викторович</t>
  </si>
  <si>
    <t>по потреблению электроэнергии за период с  24.09.2024г. по  23.10.2024г.</t>
  </si>
  <si>
    <t>Октябрь</t>
  </si>
  <si>
    <t>Октябрь 2024 года</t>
  </si>
  <si>
    <t>СПРАВОЧНАЯ ИНФОРМАЦИЯ потребление коммунальных услуг в здании по адресу г.Химки, ул.Лавочкина, д.13 октябрь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</si>
</sst>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90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49" fontId="18" fillId="17" borderId="7" xfId="0" applyNumberFormat="1" applyFont="1" applyFill="1" applyBorder="1" applyAlignment="1">
      <alignment horizontal="left" vertical="center" wrapText="1"/>
    </xf>
    <xf numFmtId="165" fontId="45" fillId="18" borderId="7" xfId="1" applyFont="1" applyFill="1" applyBorder="1"/>
    <xf numFmtId="49" fontId="18" fillId="19" borderId="7" xfId="0" applyNumberFormat="1" applyFont="1" applyFill="1" applyBorder="1" applyAlignment="1">
      <alignment horizontal="left" vertical="center" wrapText="1"/>
    </xf>
    <xf numFmtId="0" fontId="8" fillId="11" borderId="0" xfId="0" applyFont="1" applyFill="1" applyAlignment="1">
      <alignment vertical="center" wrapText="1"/>
    </xf>
    <xf numFmtId="0" fontId="8" fillId="11" borderId="3" xfId="0" applyFont="1" applyFill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59" Type="http://schemas.openxmlformats.org/officeDocument/2006/relationships/revisionLog" Target="revisionLog19.xml"/><Relationship Id="rId671" Type="http://schemas.openxmlformats.org/officeDocument/2006/relationships/revisionLog" Target="revisionLog23.xml"/><Relationship Id="rId654" Type="http://schemas.openxmlformats.org/officeDocument/2006/relationships/revisionLog" Target="revisionLog14.xml"/><Relationship Id="rId662" Type="http://schemas.openxmlformats.org/officeDocument/2006/relationships/revisionLog" Target="revisionLog3.xml"/><Relationship Id="rId667" Type="http://schemas.openxmlformats.org/officeDocument/2006/relationships/revisionLog" Target="revisionLog8.xml"/><Relationship Id="rId670" Type="http://schemas.openxmlformats.org/officeDocument/2006/relationships/revisionLog" Target="revisionLog22.xml"/><Relationship Id="rId675" Type="http://schemas.openxmlformats.org/officeDocument/2006/relationships/revisionLog" Target="revisionLog9.xml"/><Relationship Id="rId683" Type="http://schemas.openxmlformats.org/officeDocument/2006/relationships/revisionLog" Target="revisionLog33.xml"/><Relationship Id="rId658" Type="http://schemas.openxmlformats.org/officeDocument/2006/relationships/revisionLog" Target="revisionLog18.xml"/><Relationship Id="rId653" Type="http://schemas.openxmlformats.org/officeDocument/2006/relationships/revisionLog" Target="revisionLog13.xml"/><Relationship Id="rId666" Type="http://schemas.openxmlformats.org/officeDocument/2006/relationships/revisionLog" Target="revisionLog7.xml"/><Relationship Id="rId679" Type="http://schemas.openxmlformats.org/officeDocument/2006/relationships/revisionLog" Target="revisionLog29.xml"/><Relationship Id="rId674" Type="http://schemas.openxmlformats.org/officeDocument/2006/relationships/revisionLog" Target="revisionLog26.xml"/><Relationship Id="rId661" Type="http://schemas.openxmlformats.org/officeDocument/2006/relationships/revisionLog" Target="revisionLog2.xml"/><Relationship Id="rId682" Type="http://schemas.openxmlformats.org/officeDocument/2006/relationships/revisionLog" Target="revisionLog32.xml"/><Relationship Id="rId657" Type="http://schemas.openxmlformats.org/officeDocument/2006/relationships/revisionLog" Target="revisionLog17.xml"/><Relationship Id="rId652" Type="http://schemas.openxmlformats.org/officeDocument/2006/relationships/revisionLog" Target="revisionLog12.xml"/><Relationship Id="rId660" Type="http://schemas.openxmlformats.org/officeDocument/2006/relationships/revisionLog" Target="revisionLog1.xml"/><Relationship Id="rId665" Type="http://schemas.openxmlformats.org/officeDocument/2006/relationships/revisionLog" Target="revisionLog6.xml"/><Relationship Id="rId673" Type="http://schemas.openxmlformats.org/officeDocument/2006/relationships/revisionLog" Target="revisionLog25.xml"/><Relationship Id="rId678" Type="http://schemas.openxmlformats.org/officeDocument/2006/relationships/revisionLog" Target="revisionLog28.xml"/><Relationship Id="rId656" Type="http://schemas.openxmlformats.org/officeDocument/2006/relationships/revisionLog" Target="revisionLog16.xml"/><Relationship Id="rId669" Type="http://schemas.openxmlformats.org/officeDocument/2006/relationships/revisionLog" Target="revisionLog21.xml"/><Relationship Id="rId677" Type="http://schemas.openxmlformats.org/officeDocument/2006/relationships/revisionLog" Target="revisionLog27.xml"/><Relationship Id="rId681" Type="http://schemas.openxmlformats.org/officeDocument/2006/relationships/revisionLog" Target="revisionLog31.xml"/><Relationship Id="rId651" Type="http://schemas.openxmlformats.org/officeDocument/2006/relationships/revisionLog" Target="revisionLog11.xml"/><Relationship Id="rId664" Type="http://schemas.openxmlformats.org/officeDocument/2006/relationships/revisionLog" Target="revisionLog5.xml"/><Relationship Id="rId672" Type="http://schemas.openxmlformats.org/officeDocument/2006/relationships/revisionLog" Target="revisionLog24.xml"/><Relationship Id="rId680" Type="http://schemas.openxmlformats.org/officeDocument/2006/relationships/revisionLog" Target="revisionLog30.xml"/><Relationship Id="rId685" Type="http://schemas.openxmlformats.org/officeDocument/2006/relationships/revisionLog" Target="revisionLog35.xml"/><Relationship Id="rId655" Type="http://schemas.openxmlformats.org/officeDocument/2006/relationships/revisionLog" Target="revisionLog15.xml"/><Relationship Id="rId668" Type="http://schemas.openxmlformats.org/officeDocument/2006/relationships/revisionLog" Target="revisionLog20.xml"/><Relationship Id="rId663" Type="http://schemas.openxmlformats.org/officeDocument/2006/relationships/revisionLog" Target="revisionLog4.xml"/><Relationship Id="rId676" Type="http://schemas.openxmlformats.org/officeDocument/2006/relationships/revisionLog" Target="revisionLog10.xml"/><Relationship Id="rId684" Type="http://schemas.openxmlformats.org/officeDocument/2006/relationships/revisionLog" Target="revisionLog3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3D13EA5-CD7E-49DC-A0C8-B764A9E88549}" diskRevisions="1" revisionId="52547" version="120">
  <header guid="{D3AD25B1-22B1-4C65-A508-E9173EB4D475}" dateTime="2024-08-26T08:27:06" maxSheetId="19" userName="HP" r:id="rId651" minRId="49789" maxRId="497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4F45C5-3720-4E3D-81D7-DF48C2A3C0A6}" dateTime="2024-08-26T14:20:10" maxSheetId="19" userName="HP" r:id="rId652" minRId="498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E03FB1-D22F-4E03-A145-B29096BC9910}" dateTime="2024-08-26T14:40:03" maxSheetId="19" userName="HP" r:id="rId653" minRId="4980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FCFFA2-B391-4C7B-B8E4-B0B885C007BE}" dateTime="2024-08-26T14:40:33" maxSheetId="19" userName="HP" r:id="rId654" minRId="49821" maxRId="4982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FBCC06B-471F-4914-AFDA-6FFBB16479C7}" dateTime="2024-08-27T08:35:50" maxSheetId="19" userName="HP" r:id="rId655" minRId="49823" maxRId="498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93699A-982F-4B63-8DD1-814D9A87D7F9}" dateTime="2024-08-27T12:54:09" maxSheetId="19" userName="Алексей" r:id="rId6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E3B5838-5559-4477-AE23-2311A41CC106}" dateTime="2024-08-27T15:10:56" maxSheetId="19" userName="HP" r:id="rId657" minRId="49859" maxRId="498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C85E5D1-26B4-45CE-8654-70A3C5E62515}" dateTime="2024-08-29T14:31:13" maxSheetId="19" userName="HP" r:id="rId658" minRId="49879" maxRId="498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6CE4909-D1D6-42B8-B3B6-769998C7703D}" dateTime="2024-09-05T13:02:12" maxSheetId="19" userName="HP" r:id="rId659" minRId="49900" maxRId="507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CCCA72-5214-42E2-947E-F1B7AAD7D26F}" dateTime="2024-09-23T09:53:55" maxSheetId="19" userName="HP" r:id="rId660" minRId="50728" maxRId="507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3B7177-1D45-4B18-9D25-7769FE79BB39}" dateTime="2024-09-23T09:56:48" maxSheetId="19" userName="HP" r:id="rId661" minRId="50757" maxRId="507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83CA32-6226-46DE-93A9-C0CAE0F4EA8A}" dateTime="2024-09-23T10:08:53" maxSheetId="19" userName="HP" r:id="rId662" minRId="50759" maxRId="507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87A93DE-65F7-419B-906E-485D7297C4F2}" dateTime="2024-09-23T10:46:26" maxSheetId="19" userName="HP" r:id="rId663" minRId="50782" maxRId="507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C3285-03D4-4ACF-B61B-1DBA89DE4E49}" dateTime="2024-09-23T11:14:12" maxSheetId="19" userName="HP" r:id="rId664" minRId="507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FD0968F-FFEE-4BDD-8AB3-674C07C34339}" dateTime="2024-09-23T11:17:41" maxSheetId="19" userName="HP" r:id="rId665" minRId="507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DADBE7-809A-4901-B0E0-4239C757BF78}" dateTime="2024-09-24T09:13:01" maxSheetId="19" userName="HP" r:id="rId666" minRId="50786" maxRId="508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528CD42-0ED0-4541-BB70-259E38F39140}" dateTime="2024-09-24T09:18:08" maxSheetId="19" userName="HP" r:id="rId667" minRId="50911" maxRId="509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0A56631-0BCD-496B-9F0B-A7DF4BA127EE}" dateTime="2024-09-24T09:22:55" maxSheetId="19" userName="HP" r:id="rId668" minRId="50935" maxRId="509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DED182-9091-48E0-BAE3-4A849ED783DE}" dateTime="2024-09-24T09:42:33" maxSheetId="19" userName="HP" r:id="rId669" minRId="50987" maxRId="51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FB19DC0-5A6B-45B2-AF8E-602F39F46A28}" dateTime="2024-09-24T09:43:27" maxSheetId="19" userName="HP" r:id="rId670" minRId="511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B8FB4EC-78FE-4FCD-8B1E-1C849153AB62}" dateTime="2024-09-24T10:10:53" maxSheetId="19" userName="HP" r:id="rId671" minRId="51178" maxRId="511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EDC3EC-889C-4022-B414-0F136F665299}" dateTime="2024-09-24T10:11:42" maxSheetId="19" userName="HP" r:id="rId672" minRId="511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E4E631-77CA-49DA-BFB7-15356CFFEB71}" dateTime="2024-09-24T12:16:28" maxSheetId="19" userName="HP" r:id="rId673" minRId="51181" maxRId="51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F8FB382-B609-49E1-8385-AB21BE44E45C}" dateTime="2024-09-24T13:08:38" maxSheetId="19" userName="Алексей" r:id="rId674" minRId="511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B8D45D5-1320-4CB3-AB9E-EDCCDDF28682}" dateTime="2024-09-30T16:32:52" maxSheetId="19" userName="HP" r:id="rId675" minRId="51206" maxRId="52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A7A094C-FC67-40C4-858D-5CA6F07D1C15}" dateTime="2024-10-22T11:00:21" maxSheetId="19" userName="HP" r:id="rId676" minRId="52051" maxRId="5207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65F6087-8E1D-457B-9A11-C1DB1A11555E}" dateTime="2024-10-22T11:07:16" maxSheetId="19" userName="HP" r:id="rId677" minRId="52088" maxRId="5210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53DC6A1-7879-458E-941F-88E17D0BE439}" dateTime="2024-10-22T16:49:37" maxSheetId="19" userName="HP" r:id="rId678" minRId="52108" maxRId="52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41A79C-BC6C-4BB7-B3C8-6534F4C33DCA}" dateTime="2024-10-22T16:55:46" maxSheetId="19" userName="HP" r:id="rId679" minRId="52219" maxRId="5229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6E2E55-4793-4796-9606-FAEA246DB45B}" dateTime="2024-10-23T09:20:25" maxSheetId="19" userName="HP" r:id="rId680" minRId="52295" maxRId="524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5D4305D-D580-4F81-B343-CCB671D930A5}" dateTime="2024-10-23T10:36:55" maxSheetId="19" userName="HP" r:id="rId681" minRId="52500" maxRId="525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A56C6F-FBD7-43B4-9A5F-0F7CD44101C4}" dateTime="2024-10-23T11:36:59" maxSheetId="19" userName="HP" r:id="rId682" minRId="525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116DF2-FC38-4FBA-BC87-4B79D90AED2F}" dateTime="2024-10-24T08:55:02" maxSheetId="19" userName="HP" r:id="rId683" minRId="52504" maxRId="5251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359908-6C01-4185-AEAA-3BA72ABD9A52}" dateTime="2024-10-24T10:56:17" maxSheetId="19" userName="Алексей" r:id="rId684" minRId="52529" maxRId="5253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3D13EA5-CD7E-49DC-A0C8-B764A9E88549}" dateTime="2024-10-24T11:33:44" maxSheetId="19" userName="HP" r:id="rId6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28" sId="16">
    <nc r="E4">
      <v>1283</v>
    </nc>
  </rcc>
  <rcc rId="50729" sId="16">
    <nc r="E7">
      <v>10326</v>
    </nc>
  </rcc>
  <rcc rId="50730" sId="16">
    <nc r="E8">
      <v>1094</v>
    </nc>
  </rcc>
  <rcc rId="50731" sId="16">
    <nc r="E10">
      <v>1</v>
    </nc>
  </rcc>
  <rcc rId="50732" sId="16">
    <nc r="E11">
      <v>2462</v>
    </nc>
  </rcc>
  <rcc rId="50733" sId="16">
    <nc r="E13">
      <v>28150</v>
    </nc>
  </rcc>
  <rcc rId="50734" sId="16">
    <nc r="E15">
      <v>26413</v>
    </nc>
  </rcc>
  <rcc rId="50735" sId="16">
    <nc r="E16">
      <v>308</v>
    </nc>
  </rcc>
  <rcc rId="50736" sId="16">
    <nc r="E18">
      <v>1521</v>
    </nc>
  </rcc>
  <rcc rId="50737" sId="16">
    <nc r="E20">
      <v>27559</v>
    </nc>
  </rcc>
  <rcc rId="50738" sId="16">
    <nc r="E21">
      <v>5618</v>
    </nc>
  </rcc>
  <rcc rId="50739" sId="16">
    <nc r="E22">
      <v>20700</v>
    </nc>
  </rcc>
  <rcc rId="50740" sId="16">
    <nc r="E24">
      <v>872</v>
    </nc>
  </rcc>
  <rcc rId="50741" sId="16">
    <nc r="E27">
      <v>26753</v>
    </nc>
  </rcc>
  <rcc rId="50742" sId="16">
    <nc r="E29">
      <v>25790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51" sId="1">
    <nc r="D8">
      <v>8232</v>
    </nc>
  </rcc>
  <rcc rId="52052" sId="1">
    <nc r="D9">
      <v>3556</v>
    </nc>
  </rcc>
  <rcc rId="52053" sId="1">
    <nc r="D10">
      <v>17858</v>
    </nc>
  </rcc>
  <rcc rId="52054" sId="1">
    <nc r="D11">
      <v>23901</v>
    </nc>
  </rcc>
  <rcc rId="52055" sId="1">
    <nc r="D13">
      <v>8002</v>
    </nc>
  </rcc>
  <rcc rId="52056" sId="1">
    <nc r="D14">
      <v>5932</v>
    </nc>
  </rcc>
  <rcc rId="52057" sId="1">
    <nc r="D15">
      <v>5485</v>
    </nc>
  </rcc>
  <rcc rId="52058" sId="1">
    <nc r="D16">
      <v>9854</v>
    </nc>
  </rcc>
  <rcc rId="52059" sId="1">
    <nc r="D18">
      <v>13817</v>
    </nc>
  </rcc>
  <rcc rId="52060" sId="1">
    <nc r="D19">
      <v>3923</v>
    </nc>
  </rcc>
  <rcc rId="52061" sId="1">
    <nc r="D20">
      <v>12948</v>
    </nc>
  </rcc>
  <rcc rId="52062" sId="1">
    <nc r="D21">
      <v>15843</v>
    </nc>
  </rcc>
  <rcc rId="52063" sId="1">
    <nc r="D30">
      <v>5172</v>
    </nc>
  </rcc>
  <rcc rId="52064" sId="1">
    <nc r="D31">
      <v>4852</v>
    </nc>
  </rcc>
  <rcc rId="52065" sId="1">
    <nc r="D33">
      <v>22887</v>
    </nc>
  </rcc>
  <rcc rId="52066" sId="1">
    <nc r="D34">
      <v>18812</v>
    </nc>
  </rcc>
  <rcc rId="52067" sId="1">
    <nc r="D36">
      <v>17414</v>
    </nc>
  </rcc>
  <rcc rId="52068" sId="1">
    <nc r="D37">
      <v>3097</v>
    </nc>
  </rcc>
  <rcc rId="52069" sId="1">
    <nc r="D38">
      <v>33742</v>
    </nc>
  </rcc>
  <rcc rId="52070" sId="1">
    <nc r="D39">
      <v>28819</v>
    </nc>
  </rcc>
  <rcc rId="52071" sId="1">
    <nc r="D45">
      <v>15251</v>
    </nc>
  </rcc>
  <rcc rId="52072" sId="1">
    <nc r="D46">
      <v>9251</v>
    </nc>
  </rcc>
  <rcc rId="52073" sId="1">
    <nc r="D47">
      <v>1709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90">
    <dxf>
      <fill>
        <patternFill>
          <bgColor theme="0"/>
        </patternFill>
      </fill>
    </dxf>
  </rfmt>
  <rcc rId="49789" sId="5">
    <nc r="E90">
      <v>28555</v>
    </nc>
  </rcc>
  <rcc rId="49790" sId="5">
    <oc r="F202">
      <f>SUM(F6:F201)-G202</f>
    </oc>
    <nc r="F202">
      <f>SUM(F6:F201)-G202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5" sId="10" numFmtId="34">
    <oc r="C9">
      <v>2</v>
    </oc>
    <nc r="C9">
      <v>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6" sId="10">
    <oc r="C7">
      <f>'Общ. счетчики'!G35-C8</f>
    </oc>
    <nc r="C7">
      <f>'Общ. счетчики'!G50-C8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1" sId="13" numFmtId="4">
    <oc r="D5">
      <v>9328.73</v>
    </oc>
    <nc r="D5">
      <v>9456.56</v>
    </nc>
  </rcc>
  <rcc rId="49822" sId="13" numFmtId="4">
    <oc r="D8">
      <v>334633</v>
    </oc>
    <nc r="D8">
      <v>338259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3" sId="13" numFmtId="4">
    <oc r="D8">
      <v>338259</v>
    </oc>
    <nc r="D8">
      <v>338360</v>
    </nc>
  </rcc>
  <rcc rId="49824" sId="13">
    <oc r="F6">
      <f>F7*0.0743</f>
    </oc>
    <nc r="F6">
      <f>F7*0.0823</f>
    </nc>
  </rcc>
  <rcc rId="49825" sId="13">
    <oc r="G6">
      <f>G7*0.0743</f>
    </oc>
    <nc r="G6">
      <f>G7*0.0823</f>
    </nc>
  </rcc>
  <rcc rId="49826" sId="13">
    <oc r="E6">
      <f>E7*0.0743</f>
    </oc>
    <nc r="E6">
      <f>E7*0.0823</f>
    </nc>
  </rcc>
  <rcc rId="49827" sId="13">
    <oc r="E7">
      <f>1488-F7</f>
    </oc>
    <nc r="E7">
      <f>1514-F7</f>
    </nc>
  </rcc>
  <rcc rId="49828" sId="13">
    <oc r="F7">
      <f>178*3.23</f>
    </oc>
    <nc r="F7">
      <f>148*3.23</f>
    </nc>
  </rcc>
  <rcc rId="49829" sId="13">
    <oc r="F8">
      <f>178*4.33</f>
    </oc>
    <nc r="F8">
      <f>148*4.33</f>
    </nc>
  </rcc>
  <rcc rId="49830" sId="13" numFmtId="4">
    <oc r="E8">
      <v>1295</v>
    </oc>
    <nc r="E8">
      <v>1495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помещения'!$F$1:$F$29</formula>
    <oldFormula>'Нежелые помещения'!$F$1:$F$29</oldFormula>
  </rdn>
  <rcv guid="{11E80AD0-6AA7-470D-8311-11AF96F196E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59" sId="10" numFmtId="34">
    <oc r="D7">
      <v>5.05</v>
    </oc>
    <nc r="D7">
      <v>5.57</v>
    </nc>
  </rcc>
  <rcc rId="49860" sId="10" numFmtId="34">
    <oc r="D8">
      <v>5.05</v>
    </oc>
    <nc r="D8">
      <v>5.57</v>
    </nc>
  </rcc>
  <rcc rId="49861" sId="10" numFmtId="34">
    <oc r="D13">
      <v>5.05</v>
    </oc>
    <nc r="D13">
      <v>5.57</v>
    </nc>
  </rcc>
  <rcc rId="49862" sId="10" numFmtId="34">
    <oc r="D12">
      <v>2944.5</v>
    </oc>
    <nc r="D12">
      <v>3445.21</v>
    </nc>
  </rcc>
  <rcc rId="49863" sId="10" numFmtId="34">
    <oc r="D9">
      <v>32.520000000000003</v>
    </oc>
    <nc r="D9">
      <v>36.19</v>
    </nc>
  </rcc>
  <rcc rId="49864" sId="10" numFmtId="34">
    <oc r="D11">
      <v>37.6</v>
    </oc>
    <nc r="D11">
      <v>42.01</v>
    </nc>
  </rcc>
  <rfmt sheetId="10" sqref="D10">
    <dxf>
      <fill>
        <patternFill>
          <bgColor rgb="FFFFFFCC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879" sId="16" ref="A16:XFD16" action="insertRow"/>
  <rcc rId="49880" sId="16">
    <nc r="A16" t="inlineStr">
      <is>
        <t>БОКС №13</t>
      </is>
    </nc>
  </rcc>
  <rcc rId="49881" sId="16">
    <nc r="C16" t="inlineStr">
      <is>
        <t>50094208-24</t>
      </is>
    </nc>
  </rcc>
  <rcc rId="49882" sId="16">
    <nc r="D16">
      <v>2</v>
    </nc>
  </rcc>
  <rcc rId="49883" sId="16">
    <nc r="E16">
      <v>2</v>
    </nc>
  </rcc>
  <rcc rId="49884" sId="16">
    <nc r="F16">
      <f>E16-D16</f>
    </nc>
  </rcc>
  <rfmt sheetId="16" sqref="A16">
    <dxf>
      <fill>
        <patternFill>
          <bgColor theme="3" tint="0.79998168889431442"/>
        </patternFill>
      </fill>
    </dxf>
  </rfmt>
  <rfmt sheetId="16" sqref="A16">
    <dxf>
      <fill>
        <patternFill>
          <bgColor theme="4" tint="0.59999389629810485"/>
        </patternFill>
      </fill>
    </dxf>
  </rfmt>
  <rfmt sheetId="16" sqref="A16" start="0" length="2147483647">
    <dxf>
      <font>
        <b/>
      </font>
    </dxf>
  </rfmt>
  <rcc rId="49885" sId="16">
    <nc r="B16" t="inlineStr">
      <is>
        <t>Сабина Д.В.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00" sId="1">
    <oc r="A2" t="inlineStr">
      <is>
        <t>по потреблению электроэнергии за период с  23.07.2024г. по  23.08.2024г.</t>
      </is>
    </oc>
    <nc r="A2" t="inlineStr">
      <is>
        <t>по потреблению электроэнергии за период с  24.08.2024г. по  23.09.2024г.</t>
      </is>
    </nc>
  </rcc>
  <rcc rId="49901" sId="1">
    <oc r="C8">
      <v>7965</v>
    </oc>
    <nc r="C8">
      <v>8060</v>
    </nc>
  </rcc>
  <rcc rId="49902" sId="1">
    <oc r="C9">
      <v>3470</v>
    </oc>
    <nc r="C9">
      <v>3498</v>
    </nc>
  </rcc>
  <rcc rId="49903" sId="1">
    <oc r="C10">
      <v>17267</v>
    </oc>
    <nc r="C10">
      <v>17482</v>
    </nc>
  </rcc>
  <rcc rId="49904" sId="1">
    <oc r="C11">
      <v>23092</v>
    </oc>
    <nc r="C11">
      <v>23360</v>
    </nc>
  </rcc>
  <rcc rId="49905" sId="1">
    <oc r="D8">
      <v>8060</v>
    </oc>
    <nc r="D8"/>
  </rcc>
  <rcc rId="49906" sId="1">
    <oc r="D9">
      <v>3498</v>
    </oc>
    <nc r="D9"/>
  </rcc>
  <rcc rId="49907" sId="1">
    <oc r="D10">
      <v>17482</v>
    </oc>
    <nc r="D10"/>
  </rcc>
  <rcc rId="49908" sId="1">
    <oc r="D11">
      <v>23360</v>
    </oc>
    <nc r="D11"/>
  </rcc>
  <rcc rId="49909" sId="1">
    <oc r="C13">
      <v>7824</v>
    </oc>
    <nc r="C13">
      <v>7887</v>
    </nc>
  </rcc>
  <rcc rId="49910" sId="1">
    <oc r="C14">
      <v>5799</v>
    </oc>
    <nc r="C14">
      <v>5827</v>
    </nc>
  </rcc>
  <rcc rId="49911" sId="1">
    <oc r="C15">
      <v>5274</v>
    </oc>
    <nc r="C15">
      <v>5338</v>
    </nc>
  </rcc>
  <rcc rId="49912" sId="1">
    <oc r="C16">
      <v>9403</v>
    </oc>
    <nc r="C16">
      <v>9573</v>
    </nc>
  </rcc>
  <rcc rId="49913" sId="1">
    <oc r="D13">
      <v>7887</v>
    </oc>
    <nc r="D13"/>
  </rcc>
  <rcc rId="49914" sId="1">
    <oc r="D14">
      <v>5827</v>
    </oc>
    <nc r="D14"/>
  </rcc>
  <rcc rId="49915" sId="1">
    <oc r="D15">
      <v>5338</v>
    </oc>
    <nc r="D15"/>
  </rcc>
  <rcc rId="49916" sId="1">
    <oc r="D16">
      <v>9573</v>
    </oc>
    <nc r="D16"/>
  </rcc>
  <rcc rId="49917" sId="1">
    <oc r="C18">
      <v>13488</v>
    </oc>
    <nc r="C18">
      <v>13608</v>
    </nc>
  </rcc>
  <rcc rId="49918" sId="1">
    <oc r="C19">
      <v>3787</v>
    </oc>
    <nc r="C19">
      <v>3875</v>
    </nc>
  </rcc>
  <rcc rId="49919" sId="1">
    <oc r="C20">
      <v>12555</v>
    </oc>
    <nc r="C20">
      <v>12686</v>
    </nc>
  </rcc>
  <rcc rId="49920" sId="1">
    <oc r="C21">
      <v>15314</v>
    </oc>
    <nc r="C21">
      <v>15491</v>
    </nc>
  </rcc>
  <rcc rId="49921" sId="1">
    <oc r="D18">
      <v>13608</v>
    </oc>
    <nc r="D18"/>
  </rcc>
  <rcc rId="49922" sId="1">
    <oc r="D19">
      <v>3875</v>
    </oc>
    <nc r="D19"/>
  </rcc>
  <rcc rId="49923" sId="1">
    <oc r="D20">
      <v>12686</v>
    </oc>
    <nc r="D20"/>
  </rcc>
  <rcc rId="49924" sId="1">
    <oc r="D21">
      <v>15491</v>
    </oc>
    <nc r="D21"/>
  </rcc>
  <rcc rId="49925" sId="1">
    <oc r="C30">
      <v>5002</v>
    </oc>
    <nc r="C30">
      <v>5049</v>
    </nc>
  </rcc>
  <rcc rId="49926" sId="1">
    <oc r="C31">
      <v>4635</v>
    </oc>
    <nc r="C31">
      <v>4726</v>
    </nc>
  </rcc>
  <rcc rId="49927" sId="1">
    <oc r="C33">
      <v>22863</v>
    </oc>
    <nc r="C33">
      <v>22885</v>
    </nc>
  </rcc>
  <rcc rId="49928" sId="1">
    <oc r="C34">
      <v>17820</v>
    </oc>
    <nc r="C34">
      <v>18014</v>
    </nc>
  </rcc>
  <rfmt sheetId="1" sqref="C35" start="0" length="0">
    <dxf/>
  </rfmt>
  <rcc rId="49929" sId="1">
    <oc r="C36">
      <v>17060</v>
    </oc>
    <nc r="C36">
      <v>17189</v>
    </nc>
  </rcc>
  <rcc rId="49930" sId="1">
    <oc r="C37">
      <v>2991</v>
    </oc>
    <nc r="C37">
      <v>3029</v>
    </nc>
  </rcc>
  <rcc rId="49931" sId="1">
    <oc r="C38">
      <v>32918</v>
    </oc>
    <nc r="C38">
      <v>33200</v>
    </nc>
  </rcc>
  <rcc rId="49932" sId="1">
    <oc r="C39">
      <v>27922</v>
    </oc>
    <nc r="C39">
      <v>28215</v>
    </nc>
  </rcc>
  <rcc rId="49933" sId="1">
    <oc r="D30">
      <v>5049</v>
    </oc>
    <nc r="D30"/>
  </rcc>
  <rcc rId="49934" sId="1">
    <oc r="D31">
      <v>4726</v>
    </oc>
    <nc r="D31"/>
  </rcc>
  <rcc rId="49935" sId="1">
    <oc r="D33">
      <v>22885</v>
    </oc>
    <nc r="D33"/>
  </rcc>
  <rcc rId="49936" sId="1">
    <oc r="D34">
      <v>18014</v>
    </oc>
    <nc r="D34"/>
  </rcc>
  <rcc rId="49937" sId="1">
    <oc r="D36">
      <v>17189</v>
    </oc>
    <nc r="D36"/>
  </rcc>
  <rcc rId="49938" sId="1">
    <oc r="D37">
      <v>3029</v>
    </oc>
    <nc r="D37"/>
  </rcc>
  <rcc rId="49939" sId="1">
    <oc r="D38">
      <v>33200</v>
    </oc>
    <nc r="D38"/>
  </rcc>
  <rcc rId="49940" sId="1">
    <oc r="D39">
      <v>28215</v>
    </oc>
    <nc r="D39"/>
  </rcc>
  <rcc rId="49941" sId="1">
    <oc r="C45">
      <v>14768</v>
    </oc>
    <nc r="C45">
      <v>14980</v>
    </nc>
  </rcc>
  <rcc rId="49942" sId="1">
    <oc r="C46">
      <v>8967</v>
    </oc>
    <nc r="C46">
      <v>9069</v>
    </nc>
  </rcc>
  <rcc rId="49943" sId="1">
    <oc r="C47">
      <v>1656</v>
    </oc>
    <nc r="C47">
      <v>1675</v>
    </nc>
  </rcc>
  <rcc rId="49944" sId="1">
    <oc r="D45">
      <v>14980</v>
    </oc>
    <nc r="D45"/>
  </rcc>
  <rcc rId="49945" sId="1">
    <oc r="D46">
      <v>9069</v>
    </oc>
    <nc r="D46"/>
  </rcc>
  <rcc rId="49946" sId="1">
    <oc r="D47">
      <v>1675</v>
    </oc>
    <nc r="D47"/>
  </rcc>
  <rcc rId="49947" sId="2">
    <oc r="E2" t="inlineStr">
      <is>
        <t>Август</t>
      </is>
    </oc>
    <nc r="E2" t="inlineStr">
      <is>
        <t>Сентябрь</t>
      </is>
    </nc>
  </rcc>
  <rcc rId="49948" sId="2">
    <oc r="D6">
      <v>2385</v>
    </oc>
    <nc r="D6">
      <v>2655</v>
    </nc>
  </rcc>
  <rcc rId="49949" sId="2">
    <oc r="D7">
      <v>24750</v>
    </oc>
    <nc r="D7">
      <v>24850</v>
    </nc>
  </rcc>
  <rcc rId="49950" sId="2">
    <oc r="D8">
      <v>22735</v>
    </oc>
    <nc r="D8">
      <v>23005</v>
    </nc>
  </rcc>
  <rcc rId="49951" sId="2">
    <oc r="D9">
      <v>33135</v>
    </oc>
    <nc r="D9">
      <v>33530</v>
    </nc>
  </rcc>
  <rcc rId="49952" sId="2">
    <oc r="D11">
      <v>28265</v>
    </oc>
    <nc r="D11">
      <v>28395</v>
    </nc>
  </rcc>
  <rcc rId="49953" sId="2">
    <oc r="D12">
      <v>21620</v>
    </oc>
    <nc r="D12">
      <v>21735</v>
    </nc>
  </rcc>
  <rcc rId="49954" sId="2">
    <oc r="D13">
      <v>38015</v>
    </oc>
    <nc r="D13">
      <v>38395</v>
    </nc>
  </rcc>
  <rcc rId="49955" sId="2">
    <oc r="D14">
      <v>23655</v>
    </oc>
    <nc r="D14">
      <v>23880</v>
    </nc>
  </rcc>
  <rcc rId="49956" sId="2">
    <oc r="D15">
      <v>44860</v>
    </oc>
    <nc r="D15">
      <v>45105</v>
    </nc>
  </rcc>
  <rcc rId="49957" sId="2">
    <oc r="D16">
      <v>43995</v>
    </oc>
    <nc r="D16">
      <v>44040</v>
    </nc>
  </rcc>
  <rcc rId="49958" sId="2">
    <oc r="D17">
      <v>41100</v>
    </oc>
    <nc r="D17">
      <v>41735</v>
    </nc>
  </rcc>
  <rcc rId="49959" sId="2">
    <oc r="D18">
      <v>19820</v>
    </oc>
    <nc r="D18">
      <v>20110</v>
    </nc>
  </rcc>
  <rcc rId="49960" sId="2">
    <oc r="D19">
      <v>3325</v>
    </oc>
    <nc r="D19">
      <v>3385</v>
    </nc>
  </rcc>
  <rcc rId="49961" sId="2">
    <oc r="D20">
      <v>3310</v>
    </oc>
    <nc r="D20">
      <v>3360</v>
    </nc>
  </rcc>
  <rcc rId="49962" sId="2">
    <oc r="D21">
      <v>31455</v>
    </oc>
    <nc r="D21">
      <v>31690</v>
    </nc>
  </rcc>
  <rcc rId="49963" sId="2">
    <oc r="D22">
      <v>9605</v>
    </oc>
    <nc r="D22">
      <v>9765</v>
    </nc>
  </rcc>
  <rcc rId="49964" sId="2">
    <oc r="D23">
      <v>2640</v>
    </oc>
    <nc r="D23">
      <v>2890</v>
    </nc>
  </rcc>
  <rcc rId="49965" sId="2">
    <oc r="D24">
      <v>12020</v>
    </oc>
    <nc r="D24">
      <v>12455</v>
    </nc>
  </rcc>
  <rcc rId="49966" sId="2">
    <oc r="D25">
      <v>15790</v>
    </oc>
    <nc r="D25">
      <v>15895</v>
    </nc>
  </rcc>
  <rcc rId="49967" sId="2">
    <oc r="D26">
      <v>15775</v>
    </oc>
    <nc r="D26">
      <v>16015</v>
    </nc>
  </rcc>
  <rcc rId="49968" sId="2">
    <oc r="D27">
      <v>51820</v>
    </oc>
    <nc r="D27">
      <v>51975</v>
    </nc>
  </rcc>
  <rcc rId="49969" sId="2">
    <oc r="D28">
      <v>13390</v>
    </oc>
    <nc r="D28">
      <v>13555</v>
    </nc>
  </rcc>
  <rcc rId="49970" sId="2">
    <oc r="D29">
      <v>74965</v>
    </oc>
    <nc r="D29">
      <v>75230</v>
    </nc>
  </rcc>
  <rcc rId="49971" sId="2">
    <oc r="D30">
      <v>10715</v>
    </oc>
    <nc r="D30">
      <v>10895</v>
    </nc>
  </rcc>
  <rcc rId="49972" sId="2">
    <oc r="D31">
      <v>2825</v>
    </oc>
    <nc r="D31">
      <v>2970</v>
    </nc>
  </rcc>
  <rcc rId="49973" sId="2">
    <oc r="D32">
      <v>27730</v>
    </oc>
    <nc r="D32">
      <v>28010</v>
    </nc>
  </rcc>
  <rcc rId="49974" sId="2">
    <oc r="D33">
      <v>1590</v>
    </oc>
    <nc r="D33">
      <v>1700</v>
    </nc>
  </rcc>
  <rcc rId="49975" sId="2">
    <oc r="D34">
      <v>53425</v>
    </oc>
    <nc r="D34">
      <v>53935</v>
    </nc>
  </rcc>
  <rcc rId="49976" sId="2">
    <oc r="D35">
      <v>58830</v>
    </oc>
    <nc r="D35">
      <v>58955</v>
    </nc>
  </rcc>
  <rcc rId="49977" sId="2">
    <oc r="D36">
      <v>16255</v>
    </oc>
    <nc r="D36">
      <v>16425</v>
    </nc>
  </rcc>
  <rcc rId="49978" sId="2">
    <oc r="D37">
      <v>39780</v>
    </oc>
    <nc r="D37">
      <v>40010</v>
    </nc>
  </rcc>
  <rcc rId="49979" sId="2">
    <oc r="D38">
      <v>48790</v>
    </oc>
    <nc r="D38">
      <v>49125</v>
    </nc>
  </rcc>
  <rcc rId="49980" sId="2">
    <oc r="D39">
      <v>35805</v>
    </oc>
    <nc r="D39">
      <v>36300</v>
    </nc>
  </rcc>
  <rcc rId="49981" sId="2">
    <oc r="D40">
      <v>32445</v>
    </oc>
    <nc r="D40">
      <v>32640</v>
    </nc>
  </rcc>
  <rcc rId="49982" sId="2">
    <oc r="D41">
      <v>34900</v>
    </oc>
    <nc r="D41">
      <v>35155</v>
    </nc>
  </rcc>
  <rcc rId="49983" sId="2">
    <oc r="D42">
      <v>32475</v>
    </oc>
    <nc r="D42">
      <v>32545</v>
    </nc>
  </rcc>
  <rcc rId="49984" sId="2">
    <oc r="D43">
      <v>7865</v>
    </oc>
    <nc r="D43">
      <v>8005</v>
    </nc>
  </rcc>
  <rcc rId="49985" sId="2">
    <oc r="D44">
      <v>37530</v>
    </oc>
    <nc r="D44">
      <v>37575</v>
    </nc>
  </rcc>
  <rcc rId="49986" sId="2">
    <oc r="D45">
      <v>28560</v>
    </oc>
    <nc r="D45">
      <v>28840</v>
    </nc>
  </rcc>
  <rcc rId="49987" sId="2">
    <oc r="D46">
      <v>46870</v>
    </oc>
    <nc r="D46">
      <v>47185</v>
    </nc>
  </rcc>
  <rcc rId="49988" sId="2">
    <oc r="D47">
      <v>56410</v>
    </oc>
    <nc r="D47">
      <v>56810</v>
    </nc>
  </rcc>
  <rcc rId="49989" sId="2">
    <oc r="D48">
      <v>43555</v>
    </oc>
    <nc r="D48">
      <v>43615</v>
    </nc>
  </rcc>
  <rcc rId="49990" sId="2">
    <oc r="D49">
      <v>92130</v>
    </oc>
    <nc r="D49">
      <v>92315</v>
    </nc>
  </rcc>
  <rcc rId="49991" sId="2">
    <oc r="D50">
      <v>85280</v>
    </oc>
    <nc r="D50">
      <v>85670</v>
    </nc>
  </rcc>
  <rcc rId="49992" sId="2">
    <oc r="D51">
      <v>11965</v>
    </oc>
    <nc r="D51">
      <v>12100</v>
    </nc>
  </rcc>
  <rcc rId="49993" sId="2">
    <oc r="D52">
      <v>12890</v>
    </oc>
    <nc r="D52">
      <v>13010</v>
    </nc>
  </rcc>
  <rcc rId="49994" sId="2">
    <oc r="D53">
      <v>23275</v>
    </oc>
    <nc r="D53">
      <v>23455</v>
    </nc>
  </rcc>
  <rcc rId="49995" sId="2">
    <oc r="D54">
      <v>14445</v>
    </oc>
    <nc r="D54">
      <v>14635</v>
    </nc>
  </rcc>
  <rcc rId="49996" sId="2">
    <oc r="D55">
      <v>46345</v>
    </oc>
    <nc r="D55">
      <v>46475</v>
    </nc>
  </rcc>
  <rcc rId="49997" sId="2">
    <oc r="D56">
      <v>13210</v>
    </oc>
    <nc r="D56">
      <v>13415</v>
    </nc>
  </rcc>
  <rcc rId="49998" sId="2">
    <oc r="D57">
      <v>3785</v>
    </oc>
    <nc r="D57">
      <v>4155</v>
    </nc>
  </rcc>
  <rcc rId="49999" sId="2">
    <oc r="D58">
      <v>25610</v>
    </oc>
    <nc r="D58">
      <v>25765</v>
    </nc>
  </rcc>
  <rcc rId="50000" sId="2">
    <oc r="D59">
      <v>24880</v>
    </oc>
    <nc r="D59">
      <v>25010</v>
    </nc>
  </rcc>
  <rcc rId="50001" sId="2">
    <oc r="D60">
      <v>13300</v>
    </oc>
    <nc r="D60">
      <v>13330</v>
    </nc>
  </rcc>
  <rcc rId="50002" sId="2">
    <oc r="D61">
      <v>72840</v>
    </oc>
    <nc r="D61">
      <v>72980</v>
    </nc>
  </rcc>
  <rcc rId="50003" sId="2">
    <oc r="D62">
      <v>16310</v>
    </oc>
    <nc r="D62">
      <v>16515</v>
    </nc>
  </rcc>
  <rcc rId="50004" sId="2">
    <oc r="D63">
      <v>2200</v>
    </oc>
    <nc r="D63">
      <v>2205</v>
    </nc>
  </rcc>
  <rcc rId="50005" sId="2">
    <oc r="D64">
      <v>21440</v>
    </oc>
    <nc r="D64">
      <v>21465</v>
    </nc>
  </rcc>
  <rcc rId="50006" sId="2">
    <oc r="D65">
      <v>72740</v>
    </oc>
    <nc r="D65">
      <v>73255</v>
    </nc>
  </rcc>
  <rcc rId="50007" sId="2">
    <oc r="D66">
      <v>36465</v>
    </oc>
    <nc r="D66">
      <v>36910</v>
    </nc>
  </rcc>
  <rcc rId="50008" sId="2">
    <oc r="D67">
      <v>8895</v>
    </oc>
    <nc r="D67">
      <v>8995</v>
    </nc>
  </rcc>
  <rcc rId="50009" sId="2">
    <oc r="D68">
      <v>30525</v>
    </oc>
    <nc r="D68">
      <v>30850</v>
    </nc>
  </rcc>
  <rcc rId="50010" sId="2">
    <oc r="D69">
      <v>58210</v>
    </oc>
    <nc r="D69">
      <v>58460</v>
    </nc>
  </rcc>
  <rcc rId="50011" sId="2">
    <oc r="D70">
      <v>91155</v>
    </oc>
    <nc r="D70">
      <v>91360</v>
    </nc>
  </rcc>
  <rcc rId="50012" sId="2">
    <oc r="D72">
      <v>8305</v>
    </oc>
    <nc r="D72">
      <v>8505</v>
    </nc>
  </rcc>
  <rcc rId="50013" sId="2">
    <oc r="D73">
      <v>63330</v>
    </oc>
    <nc r="D73">
      <v>63625</v>
    </nc>
  </rcc>
  <rcc rId="50014" sId="2">
    <oc r="D74">
      <v>10640</v>
    </oc>
    <nc r="D74">
      <v>10915</v>
    </nc>
  </rcc>
  <rcc rId="50015" sId="2">
    <oc r="D76">
      <v>28415</v>
    </oc>
    <nc r="D76">
      <v>28590</v>
    </nc>
  </rcc>
  <rcc rId="50016" sId="2">
    <oc r="D77">
      <v>23395</v>
    </oc>
    <nc r="D77">
      <v>23860</v>
    </nc>
  </rcc>
  <rcc rId="50017" sId="2">
    <oc r="D78">
      <v>41270</v>
    </oc>
    <nc r="D78">
      <v>41670</v>
    </nc>
  </rcc>
  <rcc rId="50018" sId="2">
    <oc r="D79">
      <v>9115</v>
    </oc>
    <nc r="D79">
      <v>9190</v>
    </nc>
  </rcc>
  <rcc rId="50019" sId="2">
    <oc r="D80">
      <v>29995</v>
    </oc>
    <nc r="D80">
      <v>30135</v>
    </nc>
  </rcc>
  <rcc rId="50020" sId="2">
    <oc r="D81">
      <v>12675</v>
    </oc>
    <nc r="D81">
      <v>12860</v>
    </nc>
  </rcc>
  <rcc rId="50021" sId="2">
    <oc r="D82">
      <v>2210</v>
    </oc>
    <nc r="D82">
      <v>2430</v>
    </nc>
  </rcc>
  <rcc rId="50022" sId="2">
    <oc r="D83">
      <v>8225</v>
    </oc>
    <nc r="D83">
      <v>8235</v>
    </nc>
  </rcc>
  <rcc rId="50023" sId="2">
    <oc r="D84">
      <v>14635</v>
    </oc>
    <nc r="D84">
      <v>14860</v>
    </nc>
  </rcc>
  <rcc rId="50024" sId="2">
    <oc r="D85">
      <v>10840</v>
    </oc>
    <nc r="D85">
      <v>10855</v>
    </nc>
  </rcc>
  <rcc rId="50025" sId="2">
    <oc r="D86">
      <v>42355</v>
    </oc>
    <nc r="D86">
      <v>42460</v>
    </nc>
  </rcc>
  <rcc rId="50026" sId="2">
    <oc r="D87">
      <v>37030</v>
    </oc>
    <nc r="D87">
      <v>37220</v>
    </nc>
  </rcc>
  <rcc rId="50027" sId="2">
    <oc r="D88">
      <v>20785</v>
    </oc>
    <nc r="D88">
      <v>21035</v>
    </nc>
  </rcc>
  <rcc rId="50028" sId="2">
    <oc r="D89">
      <v>70295</v>
    </oc>
    <nc r="D89">
      <v>70515</v>
    </nc>
  </rcc>
  <rcc rId="50029" sId="2">
    <oc r="D90">
      <v>63515</v>
    </oc>
    <nc r="D90">
      <v>63645</v>
    </nc>
  </rcc>
  <rcc rId="50030" sId="2">
    <oc r="D91">
      <v>16595</v>
    </oc>
    <nc r="D91">
      <v>16900</v>
    </nc>
  </rcc>
  <rcc rId="50031" sId="2">
    <oc r="D92">
      <v>13690</v>
    </oc>
    <nc r="D92">
      <v>13755</v>
    </nc>
  </rcc>
  <rcc rId="50032" sId="2">
    <oc r="D94">
      <v>40455</v>
    </oc>
    <nc r="D94">
      <v>40795</v>
    </nc>
  </rcc>
  <rcc rId="50033" sId="2">
    <oc r="D95">
      <v>17650</v>
    </oc>
    <nc r="D95">
      <v>17875</v>
    </nc>
  </rcc>
  <rcc rId="50034" sId="2">
    <oc r="D97">
      <v>27005</v>
    </oc>
    <nc r="D97">
      <v>27270</v>
    </nc>
  </rcc>
  <rcc rId="50035" sId="2">
    <oc r="D98">
      <v>14220</v>
    </oc>
    <nc r="D98">
      <v>14440</v>
    </nc>
  </rcc>
  <rcc rId="50036" sId="2">
    <oc r="D99">
      <v>13930</v>
    </oc>
    <nc r="D99">
      <v>14235</v>
    </nc>
  </rcc>
  <rcc rId="50037" sId="2">
    <oc r="D100">
      <v>6555</v>
    </oc>
    <nc r="D100">
      <v>6715</v>
    </nc>
  </rcc>
  <rcc rId="50038" sId="2">
    <oc r="D101">
      <v>16945</v>
    </oc>
    <nc r="D101">
      <v>17100</v>
    </nc>
  </rcc>
  <rcc rId="50039" sId="2">
    <oc r="D102">
      <v>55665</v>
    </oc>
    <nc r="D102">
      <v>56005</v>
    </nc>
  </rcc>
  <rcc rId="50040" sId="2">
    <oc r="D103">
      <v>7090</v>
    </oc>
    <nc r="D103">
      <v>7095</v>
    </nc>
  </rcc>
  <rcc rId="50041" sId="2">
    <oc r="D104">
      <v>24725</v>
    </oc>
    <nc r="D104">
      <v>24885</v>
    </nc>
  </rcc>
  <rcc rId="50042" sId="2">
    <oc r="D105">
      <v>22320</v>
    </oc>
    <nc r="D105">
      <v>22380</v>
    </nc>
  </rcc>
  <rcc rId="50043" sId="2">
    <oc r="D106">
      <v>99430</v>
    </oc>
    <nc r="D106">
      <v>100120</v>
    </nc>
  </rcc>
  <rcc rId="50044" sId="2">
    <oc r="D108">
      <v>34220</v>
    </oc>
    <nc r="D108">
      <v>34540</v>
    </nc>
  </rcc>
  <rcc rId="50045" sId="2">
    <oc r="D109">
      <v>25985</v>
    </oc>
    <nc r="D109">
      <v>26455</v>
    </nc>
  </rcc>
  <rcc rId="50046" sId="2">
    <oc r="D110">
      <v>14055</v>
    </oc>
    <nc r="D110">
      <v>14290</v>
    </nc>
  </rcc>
  <rcc rId="50047" sId="2">
    <oc r="D111">
      <v>25765</v>
    </oc>
    <nc r="D111">
      <v>25900</v>
    </nc>
  </rcc>
  <rcc rId="50048" sId="2">
    <oc r="D112">
      <v>18200</v>
    </oc>
    <nc r="D112">
      <v>18345</v>
    </nc>
  </rcc>
  <rcc rId="50049" sId="2">
    <oc r="D113">
      <v>59590</v>
    </oc>
    <nc r="D113">
      <v>59860</v>
    </nc>
  </rcc>
  <rcc rId="50050" sId="2">
    <oc r="D114">
      <v>17485</v>
    </oc>
    <nc r="D114">
      <v>17620</v>
    </nc>
  </rcc>
  <rcc rId="50051" sId="2">
    <oc r="D115">
      <v>50615</v>
    </oc>
    <nc r="D115">
      <v>50745</v>
    </nc>
  </rcc>
  <rcc rId="50052" sId="2">
    <oc r="D116">
      <v>21730</v>
    </oc>
    <nc r="D116">
      <v>21905</v>
    </nc>
  </rcc>
  <rcc rId="50053" sId="2">
    <oc r="D117">
      <v>9785</v>
    </oc>
    <nc r="D117">
      <v>9860</v>
    </nc>
  </rcc>
  <rcc rId="50054" sId="2">
    <oc r="E6">
      <v>2655</v>
    </oc>
    <nc r="E6"/>
  </rcc>
  <rcc rId="50055" sId="2">
    <oc r="E7">
      <v>24850</v>
    </oc>
    <nc r="E7"/>
  </rcc>
  <rcc rId="50056" sId="2">
    <oc r="E8">
      <v>23005</v>
    </oc>
    <nc r="E8"/>
  </rcc>
  <rcc rId="50057" sId="2">
    <oc r="E9">
      <v>33530</v>
    </oc>
    <nc r="E9"/>
  </rcc>
  <rcc rId="50058" sId="2">
    <oc r="E11">
      <v>28395</v>
    </oc>
    <nc r="E11"/>
  </rcc>
  <rcc rId="50059" sId="2">
    <oc r="E12">
      <v>21735</v>
    </oc>
    <nc r="E12"/>
  </rcc>
  <rcc rId="50060" sId="2">
    <oc r="E13">
      <v>38395</v>
    </oc>
    <nc r="E13"/>
  </rcc>
  <rcc rId="50061" sId="2">
    <oc r="E14">
      <v>23880</v>
    </oc>
    <nc r="E14"/>
  </rcc>
  <rcc rId="50062" sId="2">
    <oc r="E15">
      <v>45105</v>
    </oc>
    <nc r="E15"/>
  </rcc>
  <rcc rId="50063" sId="2">
    <oc r="E16">
      <v>44040</v>
    </oc>
    <nc r="E16"/>
  </rcc>
  <rcc rId="50064" sId="2">
    <oc r="E17">
      <v>41735</v>
    </oc>
    <nc r="E17"/>
  </rcc>
  <rcc rId="50065" sId="2">
    <oc r="E18">
      <v>20110</v>
    </oc>
    <nc r="E18"/>
  </rcc>
  <rcc rId="50066" sId="2">
    <oc r="E19">
      <v>3385</v>
    </oc>
    <nc r="E19"/>
  </rcc>
  <rcc rId="50067" sId="2">
    <oc r="E20">
      <v>3360</v>
    </oc>
    <nc r="E20"/>
  </rcc>
  <rcc rId="50068" sId="2">
    <oc r="E21">
      <v>31690</v>
    </oc>
    <nc r="E21"/>
  </rcc>
  <rcc rId="50069" sId="2">
    <oc r="E22">
      <v>9765</v>
    </oc>
    <nc r="E22"/>
  </rcc>
  <rcc rId="50070" sId="2">
    <oc r="E23">
      <v>2890</v>
    </oc>
    <nc r="E23"/>
  </rcc>
  <rcc rId="50071" sId="2">
    <oc r="E24">
      <v>12455</v>
    </oc>
    <nc r="E24"/>
  </rcc>
  <rcc rId="50072" sId="2">
    <oc r="E25">
      <v>15895</v>
    </oc>
    <nc r="E25"/>
  </rcc>
  <rcc rId="50073" sId="2">
    <oc r="E26">
      <v>16015</v>
    </oc>
    <nc r="E26"/>
  </rcc>
  <rcc rId="50074" sId="2">
    <oc r="E27">
      <v>51975</v>
    </oc>
    <nc r="E27"/>
  </rcc>
  <rcc rId="50075" sId="2">
    <oc r="E28">
      <v>13555</v>
    </oc>
    <nc r="E28"/>
  </rcc>
  <rcc rId="50076" sId="2">
    <oc r="E29">
      <v>75230</v>
    </oc>
    <nc r="E29"/>
  </rcc>
  <rcc rId="50077" sId="2">
    <oc r="E30">
      <v>10895</v>
    </oc>
    <nc r="E30"/>
  </rcc>
  <rcc rId="50078" sId="2">
    <oc r="E31">
      <v>2970</v>
    </oc>
    <nc r="E31"/>
  </rcc>
  <rcc rId="50079" sId="2">
    <oc r="E32">
      <v>28010</v>
    </oc>
    <nc r="E32"/>
  </rcc>
  <rcc rId="50080" sId="2">
    <oc r="E33">
      <v>1700</v>
    </oc>
    <nc r="E33"/>
  </rcc>
  <rcc rId="50081" sId="2">
    <oc r="E34">
      <v>53935</v>
    </oc>
    <nc r="E34"/>
  </rcc>
  <rcc rId="50082" sId="2">
    <oc r="E35">
      <v>58955</v>
    </oc>
    <nc r="E35"/>
  </rcc>
  <rcc rId="50083" sId="2">
    <oc r="E36">
      <v>16425</v>
    </oc>
    <nc r="E36"/>
  </rcc>
  <rcc rId="50084" sId="2">
    <oc r="E37">
      <v>40010</v>
    </oc>
    <nc r="E37"/>
  </rcc>
  <rcc rId="50085" sId="2">
    <oc r="E38">
      <v>49125</v>
    </oc>
    <nc r="E38"/>
  </rcc>
  <rcc rId="50086" sId="2">
    <oc r="E39">
      <v>36300</v>
    </oc>
    <nc r="E39"/>
  </rcc>
  <rcc rId="50087" sId="2">
    <oc r="E40">
      <v>32640</v>
    </oc>
    <nc r="E40"/>
  </rcc>
  <rcc rId="50088" sId="2">
    <oc r="E41">
      <v>35155</v>
    </oc>
    <nc r="E41"/>
  </rcc>
  <rcc rId="50089" sId="2">
    <oc r="E42">
      <v>32545</v>
    </oc>
    <nc r="E42"/>
  </rcc>
  <rcc rId="50090" sId="2">
    <oc r="E43">
      <v>8005</v>
    </oc>
    <nc r="E43"/>
  </rcc>
  <rcc rId="50091" sId="2">
    <oc r="E44">
      <v>37575</v>
    </oc>
    <nc r="E44"/>
  </rcc>
  <rcc rId="50092" sId="2">
    <oc r="E45">
      <v>28840</v>
    </oc>
    <nc r="E45"/>
  </rcc>
  <rcc rId="50093" sId="2">
    <oc r="E46">
      <v>47185</v>
    </oc>
    <nc r="E46"/>
  </rcc>
  <rcc rId="50094" sId="2">
    <oc r="E47">
      <v>56810</v>
    </oc>
    <nc r="E47"/>
  </rcc>
  <rcc rId="50095" sId="2">
    <oc r="E48">
      <v>43615</v>
    </oc>
    <nc r="E48"/>
  </rcc>
  <rcc rId="50096" sId="2">
    <oc r="E49">
      <v>92315</v>
    </oc>
    <nc r="E49"/>
  </rcc>
  <rcc rId="50097" sId="2">
    <oc r="E50">
      <v>85670</v>
    </oc>
    <nc r="E50"/>
  </rcc>
  <rcc rId="50098" sId="2">
    <oc r="E51">
      <v>12100</v>
    </oc>
    <nc r="E51"/>
  </rcc>
  <rcc rId="50099" sId="2">
    <oc r="E52">
      <v>13010</v>
    </oc>
    <nc r="E52"/>
  </rcc>
  <rcc rId="50100" sId="2">
    <oc r="E53">
      <v>23455</v>
    </oc>
    <nc r="E53"/>
  </rcc>
  <rcc rId="50101" sId="2">
    <oc r="E54">
      <v>14635</v>
    </oc>
    <nc r="E54"/>
  </rcc>
  <rcc rId="50102" sId="2">
    <oc r="E55">
      <v>46475</v>
    </oc>
    <nc r="E55"/>
  </rcc>
  <rcc rId="50103" sId="2">
    <oc r="E56">
      <v>13415</v>
    </oc>
    <nc r="E56"/>
  </rcc>
  <rcc rId="50104" sId="2">
    <oc r="E57">
      <v>4155</v>
    </oc>
    <nc r="E57"/>
  </rcc>
  <rcc rId="50105" sId="2">
    <oc r="E58">
      <v>25765</v>
    </oc>
    <nc r="E58"/>
  </rcc>
  <rcc rId="50106" sId="2">
    <oc r="E59">
      <v>25010</v>
    </oc>
    <nc r="E59"/>
  </rcc>
  <rcc rId="50107" sId="2">
    <oc r="E60">
      <v>13330</v>
    </oc>
    <nc r="E60"/>
  </rcc>
  <rcc rId="50108" sId="2">
    <oc r="E61">
      <v>72980</v>
    </oc>
    <nc r="E61"/>
  </rcc>
  <rcc rId="50109" sId="2">
    <oc r="E62">
      <v>16515</v>
    </oc>
    <nc r="E62"/>
  </rcc>
  <rcc rId="50110" sId="2">
    <oc r="E63">
      <v>2205</v>
    </oc>
    <nc r="E63"/>
  </rcc>
  <rcc rId="50111" sId="2">
    <oc r="E64">
      <v>21465</v>
    </oc>
    <nc r="E64"/>
  </rcc>
  <rcc rId="50112" sId="2">
    <oc r="E65">
      <v>73255</v>
    </oc>
    <nc r="E65"/>
  </rcc>
  <rcc rId="50113" sId="2">
    <oc r="E66">
      <v>36910</v>
    </oc>
    <nc r="E66"/>
  </rcc>
  <rcc rId="50114" sId="2">
    <oc r="E67">
      <v>8995</v>
    </oc>
    <nc r="E67"/>
  </rcc>
  <rcc rId="50115" sId="2">
    <oc r="E68">
      <v>30850</v>
    </oc>
    <nc r="E68"/>
  </rcc>
  <rcc rId="50116" sId="2">
    <oc r="E69">
      <v>58460</v>
    </oc>
    <nc r="E69"/>
  </rcc>
  <rcc rId="50117" sId="2">
    <oc r="E70">
      <v>91360</v>
    </oc>
    <nc r="E70"/>
  </rcc>
  <rcc rId="50118" sId="2">
    <oc r="E71">
      <v>38670</v>
    </oc>
    <nc r="E71"/>
  </rcc>
  <rcc rId="50119" sId="2">
    <oc r="E72">
      <v>8505</v>
    </oc>
    <nc r="E72"/>
  </rcc>
  <rcc rId="50120" sId="2">
    <oc r="E73">
      <v>63625</v>
    </oc>
    <nc r="E73"/>
  </rcc>
  <rcc rId="50121" sId="2">
    <oc r="E74">
      <v>10915</v>
    </oc>
    <nc r="E74"/>
  </rcc>
  <rcc rId="50122" sId="2">
    <oc r="E75">
      <v>375</v>
    </oc>
    <nc r="E75"/>
  </rcc>
  <rcc rId="50123" sId="2">
    <oc r="E76">
      <v>28590</v>
    </oc>
    <nc r="E76"/>
  </rcc>
  <rcc rId="50124" sId="2">
    <oc r="E77">
      <v>23860</v>
    </oc>
    <nc r="E77"/>
  </rcc>
  <rcc rId="50125" sId="2">
    <oc r="E78">
      <v>41670</v>
    </oc>
    <nc r="E78"/>
  </rcc>
  <rcc rId="50126" sId="2">
    <oc r="E79">
      <v>9190</v>
    </oc>
    <nc r="E79"/>
  </rcc>
  <rcc rId="50127" sId="2">
    <oc r="E80">
      <v>30135</v>
    </oc>
    <nc r="E80"/>
  </rcc>
  <rcc rId="50128" sId="2">
    <oc r="E81">
      <v>12860</v>
    </oc>
    <nc r="E81"/>
  </rcc>
  <rcc rId="50129" sId="2">
    <oc r="E82">
      <v>2430</v>
    </oc>
    <nc r="E82"/>
  </rcc>
  <rcc rId="50130" sId="2">
    <oc r="E83">
      <v>8235</v>
    </oc>
    <nc r="E83"/>
  </rcc>
  <rcc rId="50131" sId="2">
    <oc r="E84">
      <v>14860</v>
    </oc>
    <nc r="E84"/>
  </rcc>
  <rcc rId="50132" sId="2">
    <oc r="E85">
      <v>10855</v>
    </oc>
    <nc r="E85"/>
  </rcc>
  <rcc rId="50133" sId="2">
    <oc r="E86">
      <v>42460</v>
    </oc>
    <nc r="E86"/>
  </rcc>
  <rcc rId="50134" sId="2">
    <oc r="E87">
      <v>37220</v>
    </oc>
    <nc r="E87"/>
  </rcc>
  <rcc rId="50135" sId="2">
    <oc r="E88">
      <v>21035</v>
    </oc>
    <nc r="E88"/>
  </rcc>
  <rcc rId="50136" sId="2">
    <oc r="E89">
      <v>70515</v>
    </oc>
    <nc r="E89"/>
  </rcc>
  <rcc rId="50137" sId="2">
    <oc r="E90">
      <v>63645</v>
    </oc>
    <nc r="E90"/>
  </rcc>
  <rcc rId="50138" sId="2">
    <oc r="E91">
      <v>16900</v>
    </oc>
    <nc r="E91"/>
  </rcc>
  <rcc rId="50139" sId="2">
    <oc r="E92">
      <v>13755</v>
    </oc>
    <nc r="E92"/>
  </rcc>
  <rcc rId="50140" sId="2">
    <oc r="E93">
      <v>740</v>
    </oc>
    <nc r="E93"/>
  </rcc>
  <rcc rId="50141" sId="2">
    <oc r="E94">
      <v>40795</v>
    </oc>
    <nc r="E94"/>
  </rcc>
  <rcc rId="50142" sId="2">
    <oc r="E95">
      <v>17875</v>
    </oc>
    <nc r="E95"/>
  </rcc>
  <rcc rId="50143" sId="2">
    <oc r="E96">
      <v>43015</v>
    </oc>
    <nc r="E96"/>
  </rcc>
  <rcc rId="50144" sId="2">
    <oc r="E97">
      <v>27270</v>
    </oc>
    <nc r="E97"/>
  </rcc>
  <rcc rId="50145" sId="2">
    <oc r="E98">
      <v>14440</v>
    </oc>
    <nc r="E98"/>
  </rcc>
  <rcc rId="50146" sId="2">
    <oc r="E99">
      <v>14235</v>
    </oc>
    <nc r="E99"/>
  </rcc>
  <rcc rId="50147" sId="2">
    <oc r="E100">
      <v>6715</v>
    </oc>
    <nc r="E100"/>
  </rcc>
  <rcc rId="50148" sId="2">
    <oc r="E101">
      <v>17100</v>
    </oc>
    <nc r="E101"/>
  </rcc>
  <rcc rId="50149" sId="2">
    <oc r="E102">
      <v>56005</v>
    </oc>
    <nc r="E102"/>
  </rcc>
  <rcc rId="50150" sId="2">
    <oc r="E103">
      <v>7095</v>
    </oc>
    <nc r="E103"/>
  </rcc>
  <rcc rId="50151" sId="2">
    <oc r="E104">
      <v>24885</v>
    </oc>
    <nc r="E104"/>
  </rcc>
  <rcc rId="50152" sId="2">
    <oc r="E105">
      <v>22380</v>
    </oc>
    <nc r="E105"/>
  </rcc>
  <rcc rId="50153" sId="2">
    <oc r="E106">
      <v>100120</v>
    </oc>
    <nc r="E106"/>
  </rcc>
  <rcc rId="50154" sId="2">
    <oc r="E107">
      <v>11055</v>
    </oc>
    <nc r="E107"/>
  </rcc>
  <rcc rId="50155" sId="2">
    <oc r="E108">
      <v>34540</v>
    </oc>
    <nc r="E108"/>
  </rcc>
  <rcc rId="50156" sId="2">
    <oc r="E109">
      <v>26455</v>
    </oc>
    <nc r="E109"/>
  </rcc>
  <rcc rId="50157" sId="2">
    <oc r="E110">
      <v>14290</v>
    </oc>
    <nc r="E110"/>
  </rcc>
  <rcc rId="50158" sId="2">
    <oc r="E111">
      <v>25900</v>
    </oc>
    <nc r="E111"/>
  </rcc>
  <rcc rId="50159" sId="2">
    <oc r="E112">
      <v>18345</v>
    </oc>
    <nc r="E112"/>
  </rcc>
  <rcc rId="50160" sId="2">
    <oc r="E113">
      <v>59860</v>
    </oc>
    <nc r="E113"/>
  </rcc>
  <rcc rId="50161" sId="2">
    <oc r="E114">
      <v>17620</v>
    </oc>
    <nc r="E114"/>
  </rcc>
  <rcc rId="50162" sId="2">
    <oc r="E115">
      <v>50745</v>
    </oc>
    <nc r="E115"/>
  </rcc>
  <rcc rId="50163" sId="2">
    <oc r="E116">
      <v>21905</v>
    </oc>
    <nc r="E116"/>
  </rcc>
  <rcc rId="50164" sId="2">
    <oc r="E117">
      <v>9860</v>
    </oc>
    <nc r="E117"/>
  </rcc>
  <rcc rId="50165" sId="3">
    <oc r="E2" t="inlineStr">
      <is>
        <t>Август</t>
      </is>
    </oc>
    <nc r="E2" t="inlineStr">
      <is>
        <t>Сентябрь</t>
      </is>
    </nc>
  </rcc>
  <rcc rId="50166" sId="3">
    <oc r="D7">
      <v>15205</v>
    </oc>
    <nc r="D7">
      <v>15305</v>
    </nc>
  </rcc>
  <rcc rId="50167" sId="3">
    <oc r="D8">
      <v>1330</v>
    </oc>
    <nc r="D8">
      <v>1400</v>
    </nc>
  </rcc>
  <rcc rId="50168" sId="3">
    <oc r="D9">
      <v>16495</v>
    </oc>
    <nc r="D9">
      <v>16650</v>
    </nc>
  </rcc>
  <rcc rId="50169" sId="3">
    <oc r="D10">
      <v>15925</v>
    </oc>
    <nc r="D10">
      <v>16010</v>
    </nc>
  </rcc>
  <rcc rId="50170" sId="3">
    <oc r="D11">
      <v>1105</v>
    </oc>
    <nc r="D11">
      <v>1155</v>
    </nc>
  </rcc>
  <rcc rId="50171" sId="3">
    <oc r="D12">
      <v>30320</v>
    </oc>
    <nc r="D12">
      <v>30450</v>
    </nc>
  </rcc>
  <rcc rId="50172" sId="3">
    <oc r="D13">
      <v>545</v>
    </oc>
    <nc r="D13">
      <v>715</v>
    </nc>
  </rcc>
  <rcc rId="50173" sId="3">
    <oc r="D14">
      <v>21455</v>
    </oc>
    <nc r="D14">
      <v>21920</v>
    </nc>
  </rcc>
  <rcc rId="50174" sId="3">
    <oc r="D15">
      <v>6945</v>
    </oc>
    <nc r="D15">
      <v>7290</v>
    </nc>
  </rcc>
  <rcc rId="50175" sId="3">
    <oc r="D16">
      <v>79505</v>
    </oc>
    <nc r="D16">
      <v>79680</v>
    </nc>
  </rcc>
  <rcc rId="50176" sId="3">
    <oc r="D17">
      <v>46085</v>
    </oc>
    <nc r="D17">
      <v>46605</v>
    </nc>
  </rcc>
  <rcc rId="50177" sId="3">
    <oc r="D18">
      <v>17460</v>
    </oc>
    <nc r="D18">
      <v>17530</v>
    </nc>
  </rcc>
  <rcc rId="50178" sId="3">
    <oc r="D19">
      <v>164075</v>
    </oc>
    <nc r="D19">
      <v>164300</v>
    </nc>
  </rcc>
  <rcc rId="50179" sId="3">
    <oc r="D20">
      <v>6365</v>
    </oc>
    <nc r="D20">
      <v>6395</v>
    </nc>
  </rcc>
  <rcc rId="50180" sId="3">
    <oc r="D21">
      <v>16140</v>
    </oc>
    <nc r="D21">
      <v>16260</v>
    </nc>
  </rcc>
  <rcc rId="50181" sId="3">
    <oc r="D22">
      <v>14530</v>
    </oc>
    <nc r="D22">
      <v>14630</v>
    </nc>
  </rcc>
  <rcc rId="50182" sId="3">
    <oc r="D23">
      <v>39465</v>
    </oc>
    <nc r="D23">
      <v>39530</v>
    </nc>
  </rcc>
  <rcc rId="50183" sId="3">
    <oc r="D24">
      <v>55380</v>
    </oc>
    <nc r="D24">
      <v>55790</v>
    </nc>
  </rcc>
  <rcc rId="50184" sId="3">
    <oc r="D25">
      <v>12825</v>
    </oc>
    <nc r="D25">
      <v>12905</v>
    </nc>
  </rcc>
  <rcc rId="50185" sId="3">
    <oc r="D27">
      <v>52850</v>
    </oc>
    <nc r="D27">
      <v>55095</v>
    </nc>
  </rcc>
  <rcc rId="50186" sId="3">
    <oc r="D29">
      <v>35340</v>
    </oc>
    <nc r="D29">
      <v>35645</v>
    </nc>
  </rcc>
  <rcc rId="50187" sId="3">
    <oc r="D30">
      <v>35725</v>
    </oc>
    <nc r="D30">
      <v>36180</v>
    </nc>
  </rcc>
  <rcc rId="50188" sId="3">
    <oc r="D31">
      <v>70895</v>
    </oc>
    <nc r="D31">
      <v>71485</v>
    </nc>
  </rcc>
  <rcc rId="50189" sId="3">
    <oc r="E7">
      <v>15305</v>
    </oc>
    <nc r="E7"/>
  </rcc>
  <rcc rId="50190" sId="3">
    <oc r="E8">
      <v>1400</v>
    </oc>
    <nc r="E8"/>
  </rcc>
  <rcc rId="50191" sId="3">
    <oc r="E9">
      <v>16650</v>
    </oc>
    <nc r="E9"/>
  </rcc>
  <rcc rId="50192" sId="3">
    <oc r="E10">
      <v>16010</v>
    </oc>
    <nc r="E10"/>
  </rcc>
  <rcc rId="50193" sId="3">
    <oc r="E11">
      <v>1155</v>
    </oc>
    <nc r="E11"/>
  </rcc>
  <rcc rId="50194" sId="3">
    <oc r="E12">
      <v>30450</v>
    </oc>
    <nc r="E12"/>
  </rcc>
  <rcc rId="50195" sId="3">
    <oc r="E13">
      <v>715</v>
    </oc>
    <nc r="E13"/>
  </rcc>
  <rcc rId="50196" sId="3">
    <oc r="E14">
      <v>21920</v>
    </oc>
    <nc r="E14"/>
  </rcc>
  <rcc rId="50197" sId="3">
    <oc r="E15">
      <v>7290</v>
    </oc>
    <nc r="E15"/>
  </rcc>
  <rcc rId="50198" sId="3">
    <oc r="E16">
      <v>79680</v>
    </oc>
    <nc r="E16"/>
  </rcc>
  <rcc rId="50199" sId="3">
    <oc r="E17">
      <v>46605</v>
    </oc>
    <nc r="E17"/>
  </rcc>
  <rcc rId="50200" sId="3">
    <oc r="E18">
      <v>17530</v>
    </oc>
    <nc r="E18"/>
  </rcc>
  <rcc rId="50201" sId="3">
    <oc r="E19">
      <v>164300</v>
    </oc>
    <nc r="E19"/>
  </rcc>
  <rcc rId="50202" sId="3">
    <oc r="E20">
      <v>6395</v>
    </oc>
    <nc r="E20"/>
  </rcc>
  <rcc rId="50203" sId="3">
    <oc r="E21">
      <v>16260</v>
    </oc>
    <nc r="E21"/>
  </rcc>
  <rcc rId="50204" sId="3">
    <oc r="E22">
      <v>14630</v>
    </oc>
    <nc r="E22"/>
  </rcc>
  <rcc rId="50205" sId="3">
    <oc r="E23">
      <v>39530</v>
    </oc>
    <nc r="E23"/>
  </rcc>
  <rcc rId="50206" sId="3">
    <oc r="E24">
      <v>55790</v>
    </oc>
    <nc r="E24"/>
  </rcc>
  <rcc rId="50207" sId="3">
    <oc r="E25">
      <v>12905</v>
    </oc>
    <nc r="E25"/>
  </rcc>
  <rcc rId="50208" sId="3">
    <oc r="E26">
      <v>15</v>
    </oc>
    <nc r="E26"/>
  </rcc>
  <rcc rId="50209" sId="3">
    <oc r="E27">
      <v>55095</v>
    </oc>
    <nc r="E27"/>
  </rcc>
  <rcc rId="50210" sId="3">
    <oc r="E29">
      <v>35645</v>
    </oc>
    <nc r="E29"/>
  </rcc>
  <rcc rId="50211" sId="3">
    <oc r="E30">
      <v>36180</v>
    </oc>
    <nc r="E30"/>
  </rcc>
  <rcc rId="50212" sId="3">
    <oc r="E31">
      <v>71485</v>
    </oc>
    <nc r="E31"/>
  </rcc>
  <rcc rId="50213" sId="4">
    <oc r="E2" t="inlineStr">
      <is>
        <t>Август</t>
      </is>
    </oc>
    <nc r="E2" t="inlineStr">
      <is>
        <t>Сентябрь</t>
      </is>
    </nc>
  </rcc>
  <rcc rId="50214" sId="4">
    <oc r="D7">
      <v>8690</v>
    </oc>
    <nc r="D7">
      <v>8735</v>
    </nc>
  </rcc>
  <rcc rId="50215" sId="4">
    <oc r="D8">
      <v>55610</v>
    </oc>
    <nc r="D8">
      <v>55860</v>
    </nc>
  </rcc>
  <rcc rId="50216" sId="4">
    <oc r="D9">
      <v>8325</v>
    </oc>
    <nc r="D9">
      <v>8695</v>
    </nc>
  </rcc>
  <rcc rId="50217" sId="4">
    <oc r="D10">
      <v>26300</v>
    </oc>
    <nc r="D10">
      <v>26565</v>
    </nc>
  </rcc>
  <rcc rId="50218" sId="4">
    <oc r="D11">
      <v>15140</v>
    </oc>
    <nc r="D11">
      <v>15175</v>
    </nc>
  </rcc>
  <rcc rId="50219" sId="4">
    <oc r="D12">
      <v>47970</v>
    </oc>
    <nc r="D12">
      <v>48135</v>
    </nc>
  </rcc>
  <rcc rId="50220" sId="4">
    <oc r="D13">
      <v>18770</v>
    </oc>
    <nc r="D13">
      <v>18820</v>
    </nc>
  </rcc>
  <rcc rId="50221" sId="4">
    <oc r="D14">
      <v>10035</v>
    </oc>
    <nc r="D14">
      <v>10080</v>
    </nc>
  </rcc>
  <rcc rId="50222" sId="4">
    <oc r="D15">
      <v>31355</v>
    </oc>
    <nc r="D15">
      <v>31615</v>
    </nc>
  </rcc>
  <rcc rId="50223" sId="4">
    <oc r="D16">
      <v>35725</v>
    </oc>
    <nc r="D16">
      <v>36305</v>
    </nc>
  </rcc>
  <rcc rId="50224" sId="4">
    <oc r="D17">
      <v>33935</v>
    </oc>
    <nc r="D17">
      <v>34220</v>
    </nc>
  </rcc>
  <rcc rId="50225" sId="4">
    <oc r="D18">
      <v>37465</v>
    </oc>
    <nc r="D18">
      <v>37845</v>
    </nc>
  </rcc>
  <rcc rId="50226" sId="4">
    <oc r="D19">
      <v>57995</v>
    </oc>
    <nc r="D19">
      <v>58345</v>
    </nc>
  </rcc>
  <rcc rId="50227" sId="4">
    <oc r="D20">
      <v>5285</v>
    </oc>
    <nc r="D20">
      <v>5320</v>
    </nc>
  </rcc>
  <rcc rId="50228" sId="4">
    <oc r="D21">
      <v>11465</v>
    </oc>
    <nc r="D21">
      <v>11570</v>
    </nc>
  </rcc>
  <rcc rId="50229" sId="4">
    <oc r="D23">
      <v>50085</v>
    </oc>
    <nc r="D23">
      <v>50110</v>
    </nc>
  </rcc>
  <rcc rId="50230" sId="4">
    <oc r="D24">
      <v>34325</v>
    </oc>
    <nc r="D24">
      <v>34745</v>
    </nc>
  </rcc>
  <rcc rId="50231" sId="4">
    <oc r="D25">
      <v>37220</v>
    </oc>
    <nc r="D25">
      <v>37375</v>
    </nc>
  </rcc>
  <rcc rId="50232" sId="4">
    <oc r="D26">
      <v>19630</v>
    </oc>
    <nc r="D26">
      <v>19785</v>
    </nc>
  </rcc>
  <rcc rId="50233" sId="4">
    <oc r="D27">
      <v>15795</v>
    </oc>
    <nc r="D27">
      <v>15805</v>
    </nc>
  </rcc>
  <rcc rId="50234" sId="4">
    <oc r="D28">
      <v>59810</v>
    </oc>
    <nc r="D28">
      <v>59925</v>
    </nc>
  </rcc>
  <rcc rId="50235" sId="4">
    <oc r="D29">
      <v>36185</v>
    </oc>
    <nc r="D29">
      <v>36325</v>
    </nc>
  </rcc>
  <rcc rId="50236" sId="4">
    <oc r="D30">
      <v>1625</v>
    </oc>
    <nc r="D30">
      <v>1795</v>
    </nc>
  </rcc>
  <rcc rId="50237" sId="4">
    <oc r="D31">
      <v>24790</v>
    </oc>
    <nc r="D31">
      <v>25080</v>
    </nc>
  </rcc>
  <rcc rId="50238" sId="4">
    <oc r="D32">
      <v>33530</v>
    </oc>
    <nc r="D32">
      <v>33940</v>
    </nc>
  </rcc>
  <rcc rId="50239" sId="4">
    <oc r="D33">
      <v>39880</v>
    </oc>
    <nc r="D33">
      <v>39980</v>
    </nc>
  </rcc>
  <rcc rId="50240" sId="4">
    <oc r="D34">
      <v>22530</v>
    </oc>
    <nc r="D34">
      <v>22820</v>
    </nc>
  </rcc>
  <rcc rId="50241" sId="4">
    <oc r="D36">
      <v>53795</v>
    </oc>
    <nc r="D36">
      <v>54045</v>
    </nc>
  </rcc>
  <rcc rId="50242" sId="4">
    <oc r="D37">
      <v>41595</v>
    </oc>
    <nc r="D37">
      <v>41805</v>
    </nc>
  </rcc>
  <rcc rId="50243" sId="4">
    <oc r="D38">
      <v>14915</v>
    </oc>
    <nc r="D38">
      <v>15225</v>
    </nc>
  </rcc>
  <rcc rId="50244" sId="4">
    <oc r="D39">
      <v>43360</v>
    </oc>
    <nc r="D39">
      <v>43460</v>
    </nc>
  </rcc>
  <rcc rId="50245" sId="4">
    <oc r="D40">
      <v>39485</v>
    </oc>
    <nc r="D40">
      <v>39650</v>
    </nc>
  </rcc>
  <rcc rId="50246" sId="4">
    <oc r="D41">
      <v>7775</v>
    </oc>
    <nc r="D41">
      <v>7965</v>
    </nc>
  </rcc>
  <rcc rId="50247" sId="4">
    <oc r="D42">
      <v>106815</v>
    </oc>
    <nc r="D42">
      <v>107335</v>
    </nc>
  </rcc>
  <rcc rId="50248" sId="4">
    <oc r="D43">
      <v>12935</v>
    </oc>
    <nc r="D43">
      <v>13225</v>
    </nc>
  </rcc>
  <rcc rId="50249" sId="4">
    <oc r="D44">
      <v>4030</v>
    </oc>
    <nc r="D44">
      <v>4165</v>
    </nc>
  </rcc>
  <rcc rId="50250" sId="4">
    <oc r="D45">
      <v>90445</v>
    </oc>
    <nc r="D45">
      <v>90615</v>
    </nc>
  </rcc>
  <rcc rId="50251" sId="4">
    <oc r="D46">
      <v>10600</v>
    </oc>
    <nc r="D46">
      <v>10785</v>
    </nc>
  </rcc>
  <rcc rId="50252" sId="4">
    <oc r="D47">
      <v>13065</v>
    </oc>
    <nc r="D47">
      <v>13190</v>
    </nc>
  </rcc>
  <rcc rId="50253" sId="4">
    <oc r="D49">
      <v>16325</v>
    </oc>
    <nc r="D49">
      <v>16440</v>
    </nc>
  </rcc>
  <rcc rId="50254" sId="4">
    <oc r="D50">
      <v>34355</v>
    </oc>
    <nc r="D50">
      <v>34500</v>
    </nc>
  </rcc>
  <rcc rId="50255" sId="4">
    <oc r="D51">
      <v>18510</v>
    </oc>
    <nc r="D51">
      <v>18720</v>
    </nc>
  </rcc>
  <rcc rId="50256" sId="4">
    <oc r="D52">
      <v>10765</v>
    </oc>
    <nc r="D52">
      <v>10830</v>
    </nc>
  </rcc>
  <rcc rId="50257" sId="4">
    <oc r="D53">
      <v>21350</v>
    </oc>
    <nc r="D53">
      <v>21460</v>
    </nc>
  </rcc>
  <rcc rId="50258" sId="4">
    <oc r="D54">
      <v>6670</v>
    </oc>
    <nc r="D54">
      <v>6715</v>
    </nc>
  </rcc>
  <rcc rId="50259" sId="4">
    <oc r="D55">
      <v>58735</v>
    </oc>
    <nc r="D55">
      <v>59160</v>
    </nc>
  </rcc>
  <rcc rId="50260" sId="4">
    <oc r="D56">
      <v>59735</v>
    </oc>
    <nc r="D56">
      <v>60155</v>
    </nc>
  </rcc>
  <rcc rId="50261" sId="4">
    <oc r="D57">
      <v>7005</v>
    </oc>
    <nc r="D57">
      <v>7125</v>
    </nc>
  </rcc>
  <rcc rId="50262" sId="4">
    <oc r="D58">
      <v>31765</v>
    </oc>
    <nc r="D58">
      <v>31850</v>
    </nc>
  </rcc>
  <rcc rId="50263" sId="4">
    <oc r="D59">
      <v>15045</v>
    </oc>
    <nc r="D59">
      <v>15175</v>
    </nc>
  </rcc>
  <rcc rId="50264" sId="4">
    <oc r="E7">
      <v>8735</v>
    </oc>
    <nc r="E7"/>
  </rcc>
  <rcc rId="50265" sId="4">
    <oc r="E8">
      <v>55860</v>
    </oc>
    <nc r="E8"/>
  </rcc>
  <rcc rId="50266" sId="4">
    <oc r="E9">
      <v>8695</v>
    </oc>
    <nc r="E9"/>
  </rcc>
  <rcc rId="50267" sId="4">
    <oc r="E10">
      <v>26565</v>
    </oc>
    <nc r="E10"/>
  </rcc>
  <rcc rId="50268" sId="4">
    <oc r="E11">
      <v>15175</v>
    </oc>
    <nc r="E11"/>
  </rcc>
  <rcc rId="50269" sId="4">
    <oc r="E12">
      <v>48135</v>
    </oc>
    <nc r="E12"/>
  </rcc>
  <rcc rId="50270" sId="4">
    <oc r="E13">
      <v>18820</v>
    </oc>
    <nc r="E13"/>
  </rcc>
  <rcc rId="50271" sId="4">
    <oc r="E14">
      <v>10080</v>
    </oc>
    <nc r="E14"/>
  </rcc>
  <rcc rId="50272" sId="4">
    <oc r="E15">
      <v>31615</v>
    </oc>
    <nc r="E15"/>
  </rcc>
  <rcc rId="50273" sId="4">
    <oc r="E16">
      <v>36305</v>
    </oc>
    <nc r="E16"/>
  </rcc>
  <rcc rId="50274" sId="4">
    <oc r="E17">
      <v>34220</v>
    </oc>
    <nc r="E17"/>
  </rcc>
  <rcc rId="50275" sId="4">
    <oc r="E18">
      <v>37845</v>
    </oc>
    <nc r="E18"/>
  </rcc>
  <rcc rId="50276" sId="4">
    <oc r="E19">
      <v>58345</v>
    </oc>
    <nc r="E19"/>
  </rcc>
  <rcc rId="50277" sId="4">
    <oc r="E20">
      <v>5320</v>
    </oc>
    <nc r="E20"/>
  </rcc>
  <rcc rId="50278" sId="4">
    <oc r="E21">
      <v>11570</v>
    </oc>
    <nc r="E21"/>
  </rcc>
  <rcc rId="50279" sId="4">
    <oc r="E22">
      <v>23480</v>
    </oc>
    <nc r="E22"/>
  </rcc>
  <rcc rId="50280" sId="4">
    <oc r="E23">
      <v>50110</v>
    </oc>
    <nc r="E23"/>
  </rcc>
  <rcc rId="50281" sId="4">
    <oc r="E24">
      <v>34745</v>
    </oc>
    <nc r="E24"/>
  </rcc>
  <rcc rId="50282" sId="4">
    <oc r="E25">
      <v>37375</v>
    </oc>
    <nc r="E25"/>
  </rcc>
  <rcc rId="50283" sId="4">
    <oc r="E26">
      <v>19785</v>
    </oc>
    <nc r="E26"/>
  </rcc>
  <rcc rId="50284" sId="4">
    <oc r="E27">
      <v>15805</v>
    </oc>
    <nc r="E27"/>
  </rcc>
  <rcc rId="50285" sId="4">
    <oc r="E28">
      <v>59925</v>
    </oc>
    <nc r="E28"/>
  </rcc>
  <rcc rId="50286" sId="4">
    <oc r="E29">
      <v>36325</v>
    </oc>
    <nc r="E29"/>
  </rcc>
  <rcc rId="50287" sId="4">
    <oc r="E30">
      <v>1795</v>
    </oc>
    <nc r="E30"/>
  </rcc>
  <rcc rId="50288" sId="4">
    <oc r="E31">
      <v>25080</v>
    </oc>
    <nc r="E31"/>
  </rcc>
  <rcc rId="50289" sId="4">
    <oc r="E32">
      <v>33940</v>
    </oc>
    <nc r="E32"/>
  </rcc>
  <rcc rId="50290" sId="4">
    <oc r="E33">
      <v>39980</v>
    </oc>
    <nc r="E33"/>
  </rcc>
  <rcc rId="50291" sId="4">
    <oc r="E34">
      <v>22820</v>
    </oc>
    <nc r="E34"/>
  </rcc>
  <rcc rId="50292" sId="4">
    <oc r="E36">
      <v>54045</v>
    </oc>
    <nc r="E36"/>
  </rcc>
  <rcc rId="50293" sId="4">
    <oc r="E37">
      <v>41805</v>
    </oc>
    <nc r="E37"/>
  </rcc>
  <rcc rId="50294" sId="4">
    <oc r="E38">
      <v>15225</v>
    </oc>
    <nc r="E38"/>
  </rcc>
  <rcc rId="50295" sId="4">
    <oc r="E39">
      <v>43460</v>
    </oc>
    <nc r="E39"/>
  </rcc>
  <rcc rId="50296" sId="4">
    <oc r="E40">
      <v>39650</v>
    </oc>
    <nc r="E40"/>
  </rcc>
  <rcc rId="50297" sId="4">
    <oc r="E41">
      <v>7965</v>
    </oc>
    <nc r="E41"/>
  </rcc>
  <rcc rId="50298" sId="4">
    <oc r="E42">
      <v>107335</v>
    </oc>
    <nc r="E42"/>
  </rcc>
  <rcc rId="50299" sId="4">
    <oc r="E43">
      <v>13225</v>
    </oc>
    <nc r="E43"/>
  </rcc>
  <rcc rId="50300" sId="4">
    <oc r="E44">
      <v>4165</v>
    </oc>
    <nc r="E44"/>
  </rcc>
  <rcc rId="50301" sId="4">
    <oc r="E45">
      <v>90615</v>
    </oc>
    <nc r="E45"/>
  </rcc>
  <rcc rId="50302" sId="4">
    <oc r="E46">
      <v>10785</v>
    </oc>
    <nc r="E46"/>
  </rcc>
  <rcc rId="50303" sId="4">
    <oc r="E47">
      <v>13190</v>
    </oc>
    <nc r="E47"/>
  </rcc>
  <rcc rId="50304" sId="4">
    <oc r="E48">
      <v>54790</v>
    </oc>
    <nc r="E48"/>
  </rcc>
  <rcc rId="50305" sId="4">
    <oc r="E49">
      <v>16440</v>
    </oc>
    <nc r="E49"/>
  </rcc>
  <rcc rId="50306" sId="4">
    <oc r="E50">
      <v>34500</v>
    </oc>
    <nc r="E50"/>
  </rcc>
  <rcc rId="50307" sId="4">
    <oc r="E51">
      <v>18720</v>
    </oc>
    <nc r="E51"/>
  </rcc>
  <rcc rId="50308" sId="4">
    <oc r="E52">
      <v>10830</v>
    </oc>
    <nc r="E52"/>
  </rcc>
  <rcc rId="50309" sId="4">
    <oc r="E53">
      <v>21460</v>
    </oc>
    <nc r="E53"/>
  </rcc>
  <rcc rId="50310" sId="4">
    <oc r="E54">
      <v>6715</v>
    </oc>
    <nc r="E54"/>
  </rcc>
  <rcc rId="50311" sId="4">
    <oc r="E55">
      <v>59160</v>
    </oc>
    <nc r="E55"/>
  </rcc>
  <rcc rId="50312" sId="4">
    <oc r="E56">
      <v>60155</v>
    </oc>
    <nc r="E56"/>
  </rcc>
  <rcc rId="50313" sId="4">
    <oc r="E57">
      <v>7125</v>
    </oc>
    <nc r="E57"/>
  </rcc>
  <rcc rId="50314" sId="4">
    <oc r="E58">
      <v>31850</v>
    </oc>
    <nc r="E58"/>
  </rcc>
  <rcc rId="50315" sId="4">
    <oc r="E59">
      <v>15175</v>
    </oc>
    <nc r="E59"/>
  </rcc>
  <rcc rId="50316" sId="5">
    <oc r="E2" t="inlineStr">
      <is>
        <t>Август</t>
      </is>
    </oc>
    <nc r="E2" t="inlineStr">
      <is>
        <t>Сентябрь</t>
      </is>
    </nc>
  </rcc>
  <rcc rId="50317" sId="5">
    <oc r="D6">
      <v>16590</v>
    </oc>
    <nc r="D6">
      <v>16945</v>
    </nc>
  </rcc>
  <rcc rId="50318" sId="5">
    <oc r="D7">
      <v>6205</v>
    </oc>
    <nc r="D7">
      <v>6240</v>
    </nc>
  </rcc>
  <rcc rId="50319" sId="5">
    <oc r="D8">
      <v>23675</v>
    </oc>
    <nc r="D8">
      <v>24385</v>
    </nc>
  </rcc>
  <rcc rId="50320" sId="5">
    <oc r="D9">
      <v>14415</v>
    </oc>
    <nc r="D9">
      <v>14685</v>
    </nc>
  </rcc>
  <rcc rId="50321" sId="5">
    <oc r="D10">
      <v>24620</v>
    </oc>
    <nc r="D10">
      <v>24975</v>
    </nc>
  </rcc>
  <rcc rId="50322" sId="5">
    <oc r="D11">
      <v>46260</v>
    </oc>
    <nc r="D11">
      <v>46780</v>
    </nc>
  </rcc>
  <rcc rId="50323" sId="5">
    <oc r="D12">
      <v>24385</v>
    </oc>
    <nc r="D12">
      <v>24595</v>
    </nc>
  </rcc>
  <rcc rId="50324" sId="5">
    <oc r="D13">
      <v>15340</v>
    </oc>
    <nc r="D13">
      <v>15475</v>
    </nc>
  </rcc>
  <rcc rId="50325" sId="5">
    <oc r="D14">
      <v>1100</v>
    </oc>
    <nc r="D14">
      <v>1210</v>
    </nc>
  </rcc>
  <rcc rId="50326" sId="5">
    <oc r="D16">
      <v>8805</v>
    </oc>
    <nc r="D16">
      <v>8910</v>
    </nc>
  </rcc>
  <rcc rId="50327" sId="5">
    <oc r="D17">
      <v>34630</v>
    </oc>
    <nc r="D17">
      <v>34730</v>
    </nc>
  </rcc>
  <rcc rId="50328" sId="5">
    <oc r="D18">
      <v>21400</v>
    </oc>
    <nc r="D18">
      <v>21580</v>
    </nc>
  </rcc>
  <rcc rId="50329" sId="5">
    <oc r="D19">
      <v>17430</v>
    </oc>
    <nc r="D19">
      <v>17530</v>
    </nc>
  </rcc>
  <rcc rId="50330" sId="5">
    <oc r="D20">
      <v>60120</v>
    </oc>
    <nc r="D20">
      <v>60480</v>
    </nc>
  </rcc>
  <rcc rId="50331" sId="5">
    <oc r="D21">
      <v>72800</v>
    </oc>
    <nc r="D21">
      <v>72955</v>
    </nc>
  </rcc>
  <rcc rId="50332" sId="5">
    <oc r="D22">
      <v>57495</v>
    </oc>
    <nc r="D22">
      <v>57600</v>
    </nc>
  </rcc>
  <rcc rId="50333" sId="5">
    <oc r="D23">
      <v>14225</v>
    </oc>
    <nc r="D23">
      <v>14525</v>
    </nc>
  </rcc>
  <rcc rId="50334" sId="5">
    <oc r="D24">
      <v>10310</v>
    </oc>
    <nc r="D24">
      <v>10455</v>
    </nc>
  </rcc>
  <rcc rId="50335" sId="5">
    <oc r="D26">
      <v>10230</v>
    </oc>
    <nc r="D26">
      <v>10335</v>
    </nc>
  </rcc>
  <rcc rId="50336" sId="5">
    <oc r="D27">
      <v>7475</v>
    </oc>
    <nc r="D27">
      <v>7640</v>
    </nc>
  </rcc>
  <rcc rId="50337" sId="5">
    <oc r="D28">
      <v>9050</v>
    </oc>
    <nc r="D28">
      <v>9275</v>
    </nc>
  </rcc>
  <rcc rId="50338" sId="5">
    <oc r="D29">
      <v>28885</v>
    </oc>
    <nc r="D29">
      <v>29230</v>
    </nc>
  </rcc>
  <rcc rId="50339" sId="5">
    <oc r="D30">
      <v>66325</v>
    </oc>
    <nc r="D30">
      <v>66730</v>
    </nc>
  </rcc>
  <rcc rId="50340" sId="5">
    <oc r="D31">
      <v>24000</v>
    </oc>
    <nc r="D31">
      <v>24360</v>
    </nc>
  </rcc>
  <rcc rId="50341" sId="5">
    <oc r="D32">
      <v>20915</v>
    </oc>
    <nc r="D32">
      <v>21095</v>
    </nc>
  </rcc>
  <rcc rId="50342" sId="5">
    <oc r="D33">
      <v>57020</v>
    </oc>
    <nc r="D33">
      <v>57125</v>
    </nc>
  </rcc>
  <rcc rId="50343" sId="5">
    <oc r="D34">
      <v>15600</v>
    </oc>
    <nc r="D34">
      <v>15700</v>
    </nc>
  </rcc>
  <rcc rId="50344" sId="5">
    <oc r="D35">
      <v>12440</v>
    </oc>
    <nc r="D35">
      <v>12570</v>
    </nc>
  </rcc>
  <rcc rId="50345" sId="5">
    <oc r="D36">
      <v>73975</v>
    </oc>
    <nc r="D36">
      <v>74285</v>
    </nc>
  </rcc>
  <rcc rId="50346" sId="5">
    <oc r="D37">
      <v>30715</v>
    </oc>
    <nc r="D37">
      <v>30925</v>
    </nc>
  </rcc>
  <rcc rId="50347" sId="5">
    <oc r="D38">
      <v>97540</v>
    </oc>
    <nc r="D38">
      <v>97955</v>
    </nc>
  </rcc>
  <rcc rId="50348" sId="5">
    <oc r="D39">
      <v>14920</v>
    </oc>
    <nc r="D39">
      <v>15095</v>
    </nc>
  </rcc>
  <rcc rId="50349" sId="5">
    <oc r="D40">
      <v>67665</v>
    </oc>
    <nc r="D40">
      <v>67830</v>
    </nc>
  </rcc>
  <rcc rId="50350" sId="5">
    <oc r="D41">
      <v>21645</v>
    </oc>
    <nc r="D41">
      <v>21830</v>
    </nc>
  </rcc>
  <rcc rId="50351" sId="5">
    <oc r="D42">
      <v>111540</v>
    </oc>
    <nc r="D42">
      <v>111895</v>
    </nc>
  </rcc>
  <rcc rId="50352" sId="5">
    <oc r="D43">
      <v>16845</v>
    </oc>
    <nc r="D43">
      <v>17160</v>
    </nc>
  </rcc>
  <rcc rId="50353" sId="5">
    <oc r="D44">
      <v>23870</v>
    </oc>
    <nc r="D44">
      <v>23895</v>
    </nc>
  </rcc>
  <rcc rId="50354" sId="5">
    <oc r="D45">
      <v>22560</v>
    </oc>
    <nc r="D45">
      <v>22635</v>
    </nc>
  </rcc>
  <rcc rId="50355" sId="5">
    <oc r="D46">
      <v>1900</v>
    </oc>
    <nc r="D46">
      <v>2035</v>
    </nc>
  </rcc>
  <rcc rId="50356" sId="5">
    <oc r="D47">
      <v>15910</v>
    </oc>
    <nc r="D47">
      <v>16185</v>
    </nc>
  </rcc>
  <rcc rId="50357" sId="5">
    <oc r="D48">
      <v>28415</v>
    </oc>
    <nc r="D48">
      <v>28535</v>
    </nc>
  </rcc>
  <rcc rId="50358" sId="5">
    <oc r="D49">
      <v>37170</v>
    </oc>
    <nc r="D49">
      <v>37290</v>
    </nc>
  </rcc>
  <rcc rId="50359" sId="5">
    <oc r="D50">
      <v>22620</v>
    </oc>
    <nc r="D50">
      <v>22965</v>
    </nc>
  </rcc>
  <rcc rId="50360" sId="5">
    <oc r="D51">
      <v>5695</v>
    </oc>
    <nc r="D51">
      <v>5875</v>
    </nc>
  </rcc>
  <rcc rId="50361" sId="5">
    <oc r="D52">
      <v>26300</v>
    </oc>
    <nc r="D52">
      <v>26815</v>
    </nc>
  </rcc>
  <rcc rId="50362" sId="5">
    <oc r="D53">
      <v>37940</v>
    </oc>
    <nc r="D53">
      <v>38050</v>
    </nc>
  </rcc>
  <rcc rId="50363" sId="5">
    <oc r="D54">
      <v>46820</v>
    </oc>
    <nc r="D54">
      <v>47060</v>
    </nc>
  </rcc>
  <rcc rId="50364" sId="5">
    <oc r="D55">
      <v>12295</v>
    </oc>
    <nc r="D55">
      <v>12525</v>
    </nc>
  </rcc>
  <rcc rId="50365" sId="5">
    <oc r="D56">
      <v>276650</v>
    </oc>
    <nc r="D56">
      <v>277440</v>
    </nc>
  </rcc>
  <rcc rId="50366" sId="5">
    <oc r="D57">
      <v>36610</v>
    </oc>
    <nc r="D57">
      <v>36795</v>
    </nc>
  </rcc>
  <rcc rId="50367" sId="5">
    <oc r="D58">
      <v>16140</v>
    </oc>
    <nc r="D58">
      <v>16590</v>
    </nc>
  </rcc>
  <rcc rId="50368" sId="5">
    <oc r="D61">
      <v>5845</v>
    </oc>
    <nc r="D61">
      <v>6075</v>
    </nc>
  </rcc>
  <rcc rId="50369" sId="5">
    <oc r="D62">
      <v>10650</v>
    </oc>
    <nc r="D62">
      <v>10830</v>
    </nc>
  </rcc>
  <rcc rId="50370" sId="5">
    <oc r="D63">
      <v>3725</v>
    </oc>
    <nc r="D63">
      <v>3935</v>
    </nc>
  </rcc>
  <rcc rId="50371" sId="5">
    <oc r="D64">
      <v>22890</v>
    </oc>
    <nc r="D64">
      <v>23250</v>
    </nc>
  </rcc>
  <rcc rId="50372" sId="5">
    <oc r="D65">
      <v>8740</v>
    </oc>
    <nc r="D65">
      <v>9035</v>
    </nc>
  </rcc>
  <rcc rId="50373" sId="5">
    <oc r="D66">
      <v>26450</v>
    </oc>
    <nc r="D66">
      <v>26680</v>
    </nc>
  </rcc>
  <rcc rId="50374" sId="5">
    <oc r="D67">
      <v>42355</v>
    </oc>
    <nc r="D67">
      <v>43095</v>
    </nc>
  </rcc>
  <rcc rId="50375" sId="5">
    <oc r="D68">
      <v>8225</v>
    </oc>
    <nc r="D68">
      <v>8490</v>
    </nc>
  </rcc>
  <rcc rId="50376" sId="5">
    <oc r="D69">
      <v>4980</v>
    </oc>
    <nc r="D69">
      <v>5385</v>
    </nc>
  </rcc>
  <rcc rId="50377" sId="5">
    <oc r="D70">
      <v>21290</v>
    </oc>
    <nc r="D70">
      <v>21355</v>
    </nc>
  </rcc>
  <rcc rId="50378" sId="5">
    <oc r="D71">
      <v>38520</v>
    </oc>
    <nc r="D71">
      <v>38760</v>
    </nc>
  </rcc>
  <rcc rId="50379" sId="5">
    <oc r="D72">
      <v>36125</v>
    </oc>
    <nc r="D72">
      <v>36315</v>
    </nc>
  </rcc>
  <rcc rId="50380" sId="5">
    <oc r="D73">
      <v>5130</v>
    </oc>
    <nc r="D73">
      <v>5275</v>
    </nc>
  </rcc>
  <rcc rId="50381" sId="5">
    <oc r="D74">
      <v>12140</v>
    </oc>
    <nc r="D74">
      <v>12430</v>
    </nc>
  </rcc>
  <rcc rId="50382" sId="5">
    <oc r="D75">
      <v>875</v>
    </oc>
    <nc r="D75">
      <v>1085</v>
    </nc>
  </rcc>
  <rcc rId="50383" sId="5">
    <oc r="D76">
      <v>68095</v>
    </oc>
    <nc r="D76">
      <v>68915</v>
    </nc>
  </rcc>
  <rcc rId="50384" sId="5">
    <oc r="D77">
      <v>16045</v>
    </oc>
    <nc r="D77">
      <v>16410</v>
    </nc>
  </rcc>
  <rcc rId="50385" sId="5">
    <oc r="D78">
      <v>13495</v>
    </oc>
    <nc r="D78">
      <v>13595</v>
    </nc>
  </rcc>
  <rcc rId="50386" sId="5">
    <oc r="D79">
      <v>11865</v>
    </oc>
    <nc r="D79">
      <v>11965</v>
    </nc>
  </rcc>
  <rcc rId="50387" sId="5">
    <oc r="D80">
      <v>10605</v>
    </oc>
    <nc r="D80">
      <v>10855</v>
    </nc>
  </rcc>
  <rcc rId="50388" sId="5">
    <oc r="D81">
      <v>11825</v>
    </oc>
    <nc r="D81">
      <v>11935</v>
    </nc>
  </rcc>
  <rcc rId="50389" sId="5">
    <oc r="D82">
      <v>2920</v>
    </oc>
    <nc r="D82">
      <v>2995</v>
    </nc>
  </rcc>
  <rcc rId="50390" sId="5">
    <oc r="D83">
      <v>17635</v>
    </oc>
    <nc r="D83">
      <v>17680</v>
    </nc>
  </rcc>
  <rcc rId="50391" sId="5">
    <oc r="D84">
      <v>440</v>
    </oc>
    <nc r="D84">
      <v>640</v>
    </nc>
  </rcc>
  <rcc rId="50392" sId="5">
    <oc r="D85">
      <v>27130</v>
    </oc>
    <nc r="D85">
      <v>27460</v>
    </nc>
  </rcc>
  <rcc rId="50393" sId="5">
    <oc r="D86">
      <v>28290</v>
    </oc>
    <nc r="D86">
      <v>28465</v>
    </nc>
  </rcc>
  <rcc rId="50394" sId="5">
    <oc r="D87">
      <v>9620</v>
    </oc>
    <nc r="D87">
      <v>9690</v>
    </nc>
  </rcc>
  <rcc rId="50395" sId="5">
    <oc r="D88">
      <v>3215</v>
    </oc>
    <nc r="D88">
      <v>3220</v>
    </nc>
  </rcc>
  <rcc rId="50396" sId="5">
    <oc r="D89">
      <v>53355</v>
    </oc>
    <nc r="D89">
      <v>54160</v>
    </nc>
  </rcc>
  <rcc rId="50397" sId="5">
    <oc r="D90">
      <v>28470</v>
    </oc>
    <nc r="D90">
      <v>28555</v>
    </nc>
  </rcc>
  <rcc rId="50398" sId="5">
    <oc r="D91">
      <v>74680</v>
    </oc>
    <nc r="D91">
      <v>75065</v>
    </nc>
  </rcc>
  <rcc rId="50399" sId="5">
    <oc r="D92">
      <v>43940</v>
    </oc>
    <nc r="D92">
      <v>44070</v>
    </nc>
  </rcc>
  <rcc rId="50400" sId="5">
    <oc r="D93">
      <v>2630</v>
    </oc>
    <nc r="D93">
      <v>2930</v>
    </nc>
  </rcc>
  <rcc rId="50401" sId="5">
    <oc r="D94">
      <v>5275</v>
    </oc>
    <nc r="D94">
      <v>5445</v>
    </nc>
  </rcc>
  <rcc rId="50402" sId="5">
    <oc r="D95">
      <v>25210</v>
    </oc>
    <nc r="D95">
      <v>25480</v>
    </nc>
  </rcc>
  <rcc rId="50403" sId="5">
    <oc r="D96">
      <v>10865</v>
    </oc>
    <nc r="D96">
      <v>10915</v>
    </nc>
  </rcc>
  <rcc rId="50404" sId="5">
    <oc r="D97">
      <v>37730</v>
    </oc>
    <nc r="D97">
      <v>37970</v>
    </nc>
  </rcc>
  <rcc rId="50405" sId="5">
    <oc r="D98">
      <v>10010</v>
    </oc>
    <nc r="D98">
      <v>10110</v>
    </nc>
  </rcc>
  <rcc rId="50406" sId="5">
    <oc r="D99">
      <v>54050</v>
    </oc>
    <nc r="D99">
      <v>54460</v>
    </nc>
  </rcc>
  <rcc rId="50407" sId="5">
    <oc r="D100">
      <v>34305</v>
    </oc>
    <nc r="D100">
      <v>34400</v>
    </nc>
  </rcc>
  <rcc rId="50408" sId="5">
    <oc r="D101">
      <v>38900</v>
    </oc>
    <nc r="D101">
      <v>39245</v>
    </nc>
  </rcc>
  <rcc rId="50409" sId="5">
    <oc r="D102">
      <v>21445</v>
    </oc>
    <nc r="D102">
      <v>21675</v>
    </nc>
  </rcc>
  <rcc rId="50410" sId="5">
    <oc r="D103">
      <v>17165</v>
    </oc>
    <nc r="D103">
      <v>17355</v>
    </nc>
  </rcc>
  <rcc rId="50411" sId="5">
    <oc r="D104">
      <v>25490</v>
    </oc>
    <nc r="D104">
      <v>25610</v>
    </nc>
  </rcc>
  <rcc rId="50412" sId="5">
    <oc r="D105">
      <v>6120</v>
    </oc>
    <nc r="D105">
      <v>6185</v>
    </nc>
  </rcc>
  <rcc rId="50413" sId="5">
    <oc r="D106">
      <v>11735</v>
    </oc>
    <nc r="D106">
      <v>11905</v>
    </nc>
  </rcc>
  <rcc rId="50414" sId="5">
    <oc r="D108">
      <v>102035</v>
    </oc>
    <nc r="D108">
      <v>102355</v>
    </nc>
  </rcc>
  <rcc rId="50415" sId="5">
    <oc r="D109">
      <v>35655</v>
    </oc>
    <nc r="D109">
      <v>35705</v>
    </nc>
  </rcc>
  <rcc rId="50416" sId="5">
    <oc r="D110">
      <v>20390</v>
    </oc>
    <nc r="D110">
      <v>20625</v>
    </nc>
  </rcc>
  <rcc rId="50417" sId="5">
    <oc r="D111">
      <v>35640</v>
    </oc>
    <nc r="D111">
      <v>36285</v>
    </nc>
  </rcc>
  <rcc rId="50418" sId="5">
    <oc r="D112">
      <v>7460</v>
    </oc>
    <nc r="D112">
      <v>7620</v>
    </nc>
  </rcc>
  <rcc rId="50419" sId="5">
    <oc r="D113">
      <v>21495</v>
    </oc>
    <nc r="D113">
      <v>21845</v>
    </nc>
  </rcc>
  <rcc rId="50420" sId="5">
    <oc r="D114">
      <v>13910</v>
    </oc>
    <nc r="D114">
      <v>14015</v>
    </nc>
  </rcc>
  <rcc rId="50421" sId="5">
    <oc r="D115">
      <v>50605</v>
    </oc>
    <nc r="D115">
      <v>50785</v>
    </nc>
  </rcc>
  <rcc rId="50422" sId="5">
    <oc r="D116">
      <v>39685</v>
    </oc>
    <nc r="D116">
      <v>39860</v>
    </nc>
  </rcc>
  <rcc rId="50423" sId="5">
    <oc r="D117">
      <v>100895</v>
    </oc>
    <nc r="D117">
      <v>101255</v>
    </nc>
  </rcc>
  <rcc rId="50424" sId="5">
    <oc r="D118">
      <v>47715</v>
    </oc>
    <nc r="D118">
      <v>48070</v>
    </nc>
  </rcc>
  <rcc rId="50425" sId="5">
    <oc r="D119">
      <v>5460</v>
    </oc>
    <nc r="D119">
      <v>5635</v>
    </nc>
  </rcc>
  <rcc rId="50426" sId="5">
    <oc r="D120">
      <v>90520</v>
    </oc>
    <nc r="D120">
      <v>90640</v>
    </nc>
  </rcc>
  <rcc rId="50427" sId="5">
    <oc r="D122">
      <v>17150</v>
    </oc>
    <nc r="D122">
      <v>17275</v>
    </nc>
  </rcc>
  <rcc rId="50428" sId="5">
    <oc r="D123">
      <v>6225</v>
    </oc>
    <nc r="D123">
      <v>6310</v>
    </nc>
  </rcc>
  <rcc rId="50429" sId="5">
    <oc r="D124">
      <v>10245</v>
    </oc>
    <nc r="D124">
      <v>10325</v>
    </nc>
  </rcc>
  <rcc rId="50430" sId="5">
    <oc r="D125">
      <v>12345</v>
    </oc>
    <nc r="D125">
      <v>12480</v>
    </nc>
  </rcc>
  <rcc rId="50431" sId="5">
    <oc r="D126">
      <v>35505</v>
    </oc>
    <nc r="D126">
      <v>35780</v>
    </nc>
  </rcc>
  <rcc rId="50432" sId="5">
    <oc r="D127">
      <v>71130</v>
    </oc>
    <nc r="D127">
      <v>71545</v>
    </nc>
  </rcc>
  <rcc rId="50433" sId="5">
    <oc r="D128">
      <v>15475</v>
    </oc>
    <nc r="D128">
      <v>15815</v>
    </nc>
  </rcc>
  <rcc rId="50434" sId="5">
    <oc r="D129">
      <v>18010</v>
    </oc>
    <nc r="D129">
      <v>18170</v>
    </nc>
  </rcc>
  <rcc rId="50435" sId="5">
    <oc r="D131">
      <v>9410</v>
    </oc>
    <nc r="D131">
      <v>9455</v>
    </nc>
  </rcc>
  <rcc rId="50436" sId="5">
    <oc r="D132">
      <v>11050</v>
    </oc>
    <nc r="D132">
      <v>11115</v>
    </nc>
  </rcc>
  <rcc rId="50437" sId="5">
    <oc r="D133">
      <v>21490</v>
    </oc>
    <nc r="D133">
      <v>21685</v>
    </nc>
  </rcc>
  <rcc rId="50438" sId="5">
    <oc r="D134">
      <v>21435</v>
    </oc>
    <nc r="D134">
      <v>21725</v>
    </nc>
  </rcc>
  <rcc rId="50439" sId="5">
    <oc r="D135">
      <v>33605</v>
    </oc>
    <nc r="D135">
      <v>33755</v>
    </nc>
  </rcc>
  <rcc rId="50440" sId="5">
    <oc r="D136">
      <v>62640</v>
    </oc>
    <nc r="D136">
      <v>62885</v>
    </nc>
  </rcc>
  <rcc rId="50441" sId="5">
    <oc r="D137">
      <v>32135</v>
    </oc>
    <nc r="D137">
      <v>32335</v>
    </nc>
  </rcc>
  <rcc rId="50442" sId="5">
    <oc r="D138">
      <v>33190</v>
    </oc>
    <nc r="D138">
      <v>33350</v>
    </nc>
  </rcc>
  <rcc rId="50443" sId="5">
    <oc r="D139">
      <v>43310</v>
    </oc>
    <nc r="D139">
      <v>43480</v>
    </nc>
  </rcc>
  <rcc rId="50444" sId="5">
    <oc r="D140">
      <v>21690</v>
    </oc>
    <nc r="D140">
      <v>21885</v>
    </nc>
  </rcc>
  <rcc rId="50445" sId="5">
    <oc r="D141">
      <v>10230</v>
    </oc>
    <nc r="D141">
      <v>10295</v>
    </nc>
  </rcc>
  <rcc rId="50446" sId="5">
    <oc r="D142">
      <v>31560</v>
    </oc>
    <nc r="D142">
      <v>31675</v>
    </nc>
  </rcc>
  <rcc rId="50447" sId="5">
    <oc r="D143">
      <v>43570</v>
    </oc>
    <nc r="D143">
      <v>43675</v>
    </nc>
  </rcc>
  <rcc rId="50448" sId="5">
    <oc r="D144">
      <v>65175</v>
    </oc>
    <nc r="D144">
      <v>65625</v>
    </nc>
  </rcc>
  <rcc rId="50449" sId="5">
    <oc r="D145">
      <v>13810</v>
    </oc>
    <nc r="D145">
      <v>14025</v>
    </nc>
  </rcc>
  <rcc rId="50450" sId="5">
    <oc r="D146">
      <v>16135</v>
    </oc>
    <nc r="D146">
      <v>16355</v>
    </nc>
  </rcc>
  <rcc rId="50451" sId="5">
    <oc r="D147">
      <v>34530</v>
    </oc>
    <nc r="D147">
      <v>34695</v>
    </nc>
  </rcc>
  <rcc rId="50452" sId="5">
    <oc r="D148">
      <v>17285</v>
    </oc>
    <nc r="D148">
      <v>17420</v>
    </nc>
  </rcc>
  <rcc rId="50453" sId="5">
    <oc r="D151">
      <v>49690</v>
    </oc>
    <nc r="D151">
      <v>49875</v>
    </nc>
  </rcc>
  <rcc rId="50454" sId="5">
    <oc r="D152">
      <v>25435</v>
    </oc>
    <nc r="D152">
      <v>25595</v>
    </nc>
  </rcc>
  <rcc rId="50455" sId="5">
    <oc r="D154">
      <v>31230</v>
    </oc>
    <nc r="D154">
      <v>31295</v>
    </nc>
  </rcc>
  <rcc rId="50456" sId="5">
    <oc r="D155">
      <v>86515</v>
    </oc>
    <nc r="D155">
      <v>86955</v>
    </nc>
  </rcc>
  <rcc rId="50457" sId="5">
    <oc r="D156">
      <v>28975</v>
    </oc>
    <nc r="D156">
      <v>29200</v>
    </nc>
  </rcc>
  <rcc rId="50458" sId="5">
    <oc r="D157">
      <v>41235</v>
    </oc>
    <nc r="D157">
      <v>41665</v>
    </nc>
  </rcc>
  <rcc rId="50459" sId="5">
    <oc r="D158">
      <v>8380</v>
    </oc>
    <nc r="D158">
      <v>8545</v>
    </nc>
  </rcc>
  <rcc rId="50460" sId="5">
    <oc r="D159">
      <v>9200</v>
    </oc>
    <nc r="D159">
      <v>9220</v>
    </nc>
  </rcc>
  <rcc rId="50461" sId="5">
    <oc r="D160">
      <v>20770</v>
    </oc>
    <nc r="D160">
      <v>21150</v>
    </nc>
  </rcc>
  <rcc rId="50462" sId="5">
    <oc r="D161">
      <v>93810</v>
    </oc>
    <nc r="D161">
      <v>93890</v>
    </nc>
  </rcc>
  <rcc rId="50463" sId="5">
    <oc r="D162">
      <v>81795</v>
    </oc>
    <nc r="D162">
      <v>82135</v>
    </nc>
  </rcc>
  <rcc rId="50464" sId="5">
    <oc r="D163">
      <v>24610</v>
    </oc>
    <nc r="D163">
      <v>24920</v>
    </nc>
  </rcc>
  <rcc rId="50465" sId="5">
    <oc r="D164">
      <v>47195</v>
    </oc>
    <nc r="D164">
      <v>47225</v>
    </nc>
  </rcc>
  <rcc rId="50466" sId="5">
    <oc r="D165">
      <v>3200</v>
    </oc>
    <nc r="D165">
      <v>3320</v>
    </nc>
  </rcc>
  <rcc rId="50467" sId="5">
    <oc r="D166">
      <v>26300</v>
    </oc>
    <nc r="D166">
      <v>26455</v>
    </nc>
  </rcc>
  <rcc rId="50468" sId="5">
    <oc r="D167">
      <v>3240</v>
    </oc>
    <nc r="D167">
      <v>3350</v>
    </nc>
  </rcc>
  <rcc rId="50469" sId="5">
    <oc r="D168">
      <v>15360</v>
    </oc>
    <nc r="D168">
      <v>15505</v>
    </nc>
  </rcc>
  <rcc rId="50470" sId="5">
    <oc r="D169">
      <v>14780</v>
    </oc>
    <nc r="D169">
      <v>14915</v>
    </nc>
  </rcc>
  <rcc rId="50471" sId="5">
    <oc r="D170">
      <v>13560</v>
    </oc>
    <nc r="D170">
      <v>13785</v>
    </nc>
  </rcc>
  <rcc rId="50472" sId="5">
    <oc r="D171">
      <v>75410</v>
    </oc>
    <nc r="D171">
      <v>75815</v>
    </nc>
  </rcc>
  <rcc rId="50473" sId="5">
    <oc r="D172">
      <v>43460</v>
    </oc>
    <nc r="D172">
      <v>43740</v>
    </nc>
  </rcc>
  <rcc rId="50474" sId="5">
    <oc r="D173">
      <v>23575</v>
    </oc>
    <nc r="D173">
      <v>23830</v>
    </nc>
  </rcc>
  <rcc rId="50475" sId="5">
    <oc r="D174">
      <v>12765</v>
    </oc>
    <nc r="D174">
      <v>12915</v>
    </nc>
  </rcc>
  <rcc rId="50476" sId="5">
    <oc r="D175">
      <v>57500</v>
    </oc>
    <nc r="D175">
      <v>57730</v>
    </nc>
  </rcc>
  <rcc rId="50477" sId="5">
    <oc r="D176">
      <v>47150</v>
    </oc>
    <nc r="D176">
      <v>47300</v>
    </nc>
  </rcc>
  <rcc rId="50478" sId="5">
    <oc r="D177">
      <v>39090</v>
    </oc>
    <nc r="D177">
      <v>39235</v>
    </nc>
  </rcc>
  <rcc rId="50479" sId="5">
    <oc r="D178">
      <v>6625</v>
    </oc>
    <nc r="D178">
      <v>7540</v>
    </nc>
  </rcc>
  <rcc rId="50480" sId="5">
    <oc r="D179">
      <v>54115</v>
    </oc>
    <nc r="D179">
      <v>54775</v>
    </nc>
  </rcc>
  <rcc rId="50481" sId="5">
    <oc r="D180">
      <v>42090</v>
    </oc>
    <nc r="D180">
      <v>42190</v>
    </nc>
  </rcc>
  <rcc rId="50482" sId="5">
    <oc r="D181">
      <v>13160</v>
    </oc>
    <nc r="D181">
      <v>13375</v>
    </nc>
  </rcc>
  <rcc rId="50483" sId="5">
    <oc r="D182">
      <v>11445</v>
    </oc>
    <nc r="D182">
      <v>11570</v>
    </nc>
  </rcc>
  <rcc rId="50484" sId="5">
    <oc r="D183">
      <v>34105</v>
    </oc>
    <nc r="D183">
      <v>34290</v>
    </nc>
  </rcc>
  <rcc rId="50485" sId="5">
    <oc r="D184">
      <v>27135</v>
    </oc>
    <nc r="D184">
      <v>27380</v>
    </nc>
  </rcc>
  <rcc rId="50486" sId="5">
    <oc r="D185">
      <v>13290</v>
    </oc>
    <nc r="D185">
      <v>13460</v>
    </nc>
  </rcc>
  <rcc rId="50487" sId="5">
    <oc r="D186">
      <v>23085</v>
    </oc>
    <nc r="D186">
      <v>23345</v>
    </nc>
  </rcc>
  <rcc rId="50488" sId="5">
    <oc r="D187">
      <v>41520</v>
    </oc>
    <nc r="D187">
      <v>41605</v>
    </nc>
  </rcc>
  <rcc rId="50489" sId="5">
    <oc r="D188">
      <v>16090</v>
    </oc>
    <nc r="D188">
      <v>16325</v>
    </nc>
  </rcc>
  <rcc rId="50490" sId="5">
    <oc r="D189">
      <v>130725</v>
    </oc>
    <nc r="D189">
      <v>131020</v>
    </nc>
  </rcc>
  <rcc rId="50491" sId="5">
    <oc r="D190">
      <v>11930</v>
    </oc>
    <nc r="D190">
      <v>12295</v>
    </nc>
  </rcc>
  <rcc rId="50492" sId="5">
    <oc r="D191">
      <v>32875</v>
    </oc>
    <nc r="D191">
      <v>33645</v>
    </nc>
  </rcc>
  <rcc rId="50493" sId="5">
    <oc r="D192">
      <v>40570</v>
    </oc>
    <nc r="D192">
      <v>40790</v>
    </nc>
  </rcc>
  <rcc rId="50494" sId="5">
    <oc r="D193">
      <v>29390</v>
    </oc>
    <nc r="D193">
      <v>29425</v>
    </nc>
  </rcc>
  <rcc rId="50495" sId="5">
    <oc r="D195">
      <v>12210</v>
    </oc>
    <nc r="D195">
      <v>12275</v>
    </nc>
  </rcc>
  <rcc rId="50496" sId="5">
    <oc r="D196">
      <v>31850</v>
    </oc>
    <nc r="D196">
      <v>32125</v>
    </nc>
  </rcc>
  <rcc rId="50497" sId="5">
    <oc r="D197">
      <v>11915</v>
    </oc>
    <nc r="D197">
      <v>12085</v>
    </nc>
  </rcc>
  <rcc rId="50498" sId="5">
    <oc r="D198">
      <v>20815</v>
    </oc>
    <nc r="D198">
      <v>21145</v>
    </nc>
  </rcc>
  <rcc rId="50499" sId="5">
    <oc r="D199">
      <v>17035</v>
    </oc>
    <nc r="D199">
      <v>17090</v>
    </nc>
  </rcc>
  <rcc rId="50500" sId="5">
    <oc r="D201">
      <v>19065</v>
    </oc>
    <nc r="D201">
      <v>19350</v>
    </nc>
  </rcc>
  <rcc rId="50501" sId="5">
    <oc r="E6">
      <v>16945</v>
    </oc>
    <nc r="E6"/>
  </rcc>
  <rcc rId="50502" sId="5">
    <oc r="E7">
      <v>6240</v>
    </oc>
    <nc r="E7"/>
  </rcc>
  <rcc rId="50503" sId="5">
    <oc r="E8">
      <v>24385</v>
    </oc>
    <nc r="E8"/>
  </rcc>
  <rcc rId="50504" sId="5">
    <oc r="E9">
      <v>14685</v>
    </oc>
    <nc r="E9"/>
  </rcc>
  <rcc rId="50505" sId="5">
    <oc r="E10">
      <v>24975</v>
    </oc>
    <nc r="E10"/>
  </rcc>
  <rcc rId="50506" sId="5">
    <oc r="E11">
      <v>46780</v>
    </oc>
    <nc r="E11"/>
  </rcc>
  <rcc rId="50507" sId="5">
    <oc r="E12">
      <v>24595</v>
    </oc>
    <nc r="E12"/>
  </rcc>
  <rcc rId="50508" sId="5">
    <oc r="E13">
      <v>15475</v>
    </oc>
    <nc r="E13"/>
  </rcc>
  <rcc rId="50509" sId="5">
    <oc r="E14">
      <v>1210</v>
    </oc>
    <nc r="E14"/>
  </rcc>
  <rcc rId="50510" sId="5">
    <oc r="E15">
      <v>20315</v>
    </oc>
    <nc r="E15"/>
  </rcc>
  <rcc rId="50511" sId="5">
    <oc r="E16">
      <v>8910</v>
    </oc>
    <nc r="E16"/>
  </rcc>
  <rcc rId="50512" sId="5">
    <oc r="E17">
      <v>34730</v>
    </oc>
    <nc r="E17"/>
  </rcc>
  <rcc rId="50513" sId="5">
    <oc r="E18">
      <v>21580</v>
    </oc>
    <nc r="E18"/>
  </rcc>
  <rcc rId="50514" sId="5">
    <oc r="E19">
      <v>17530</v>
    </oc>
    <nc r="E19"/>
  </rcc>
  <rcc rId="50515" sId="5">
    <oc r="E20">
      <v>60480</v>
    </oc>
    <nc r="E20"/>
  </rcc>
  <rcc rId="50516" sId="5">
    <oc r="E21">
      <v>72955</v>
    </oc>
    <nc r="E21"/>
  </rcc>
  <rcc rId="50517" sId="5">
    <oc r="E22">
      <v>57600</v>
    </oc>
    <nc r="E22"/>
  </rcc>
  <rcc rId="50518" sId="5">
    <oc r="E23">
      <v>14525</v>
    </oc>
    <nc r="E23"/>
  </rcc>
  <rcc rId="50519" sId="5">
    <oc r="E24">
      <v>10455</v>
    </oc>
    <nc r="E24"/>
  </rcc>
  <rcc rId="50520" sId="5">
    <oc r="E25">
      <v>14560</v>
    </oc>
    <nc r="E25"/>
  </rcc>
  <rcc rId="50521" sId="5">
    <oc r="E26">
      <v>10335</v>
    </oc>
    <nc r="E26"/>
  </rcc>
  <rcc rId="50522" sId="5">
    <oc r="E27">
      <v>7640</v>
    </oc>
    <nc r="E27"/>
  </rcc>
  <rcc rId="50523" sId="5">
    <oc r="E28">
      <v>9275</v>
    </oc>
    <nc r="E28"/>
  </rcc>
  <rcc rId="50524" sId="5">
    <oc r="E29">
      <v>29230</v>
    </oc>
    <nc r="E29"/>
  </rcc>
  <rcc rId="50525" sId="5">
    <oc r="E30">
      <v>66730</v>
    </oc>
    <nc r="E30"/>
  </rcc>
  <rcc rId="50526" sId="5">
    <oc r="E31">
      <v>24360</v>
    </oc>
    <nc r="E31"/>
  </rcc>
  <rcc rId="50527" sId="5">
    <oc r="E32">
      <v>21095</v>
    </oc>
    <nc r="E32"/>
  </rcc>
  <rcc rId="50528" sId="5">
    <oc r="E33">
      <v>57125</v>
    </oc>
    <nc r="E33"/>
  </rcc>
  <rcc rId="50529" sId="5">
    <oc r="E34">
      <v>15700</v>
    </oc>
    <nc r="E34"/>
  </rcc>
  <rcc rId="50530" sId="5">
    <oc r="E35">
      <v>12570</v>
    </oc>
    <nc r="E35"/>
  </rcc>
  <rcc rId="50531" sId="5">
    <oc r="E36">
      <v>74285</v>
    </oc>
    <nc r="E36"/>
  </rcc>
  <rcc rId="50532" sId="5">
    <oc r="E37">
      <v>30925</v>
    </oc>
    <nc r="E37"/>
  </rcc>
  <rcc rId="50533" sId="5">
    <oc r="E38">
      <v>97955</v>
    </oc>
    <nc r="E38"/>
  </rcc>
  <rcc rId="50534" sId="5">
    <oc r="E39">
      <v>15095</v>
    </oc>
    <nc r="E39"/>
  </rcc>
  <rcc rId="50535" sId="5">
    <oc r="E40">
      <v>67830</v>
    </oc>
    <nc r="E40"/>
  </rcc>
  <rcc rId="50536" sId="5">
    <oc r="E41">
      <v>21830</v>
    </oc>
    <nc r="E41"/>
  </rcc>
  <rcc rId="50537" sId="5">
    <oc r="E42">
      <v>111895</v>
    </oc>
    <nc r="E42"/>
  </rcc>
  <rcc rId="50538" sId="5">
    <oc r="E43">
      <v>17160</v>
    </oc>
    <nc r="E43"/>
  </rcc>
  <rcc rId="50539" sId="5">
    <oc r="E44">
      <v>23895</v>
    </oc>
    <nc r="E44"/>
  </rcc>
  <rcc rId="50540" sId="5">
    <oc r="E45">
      <v>22635</v>
    </oc>
    <nc r="E45"/>
  </rcc>
  <rcc rId="50541" sId="5">
    <oc r="E46">
      <v>2035</v>
    </oc>
    <nc r="E46"/>
  </rcc>
  <rcc rId="50542" sId="5">
    <oc r="E47">
      <v>16185</v>
    </oc>
    <nc r="E47"/>
  </rcc>
  <rcc rId="50543" sId="5">
    <oc r="E48">
      <v>28535</v>
    </oc>
    <nc r="E48"/>
  </rcc>
  <rcc rId="50544" sId="5">
    <oc r="E49">
      <v>37290</v>
    </oc>
    <nc r="E49"/>
  </rcc>
  <rcc rId="50545" sId="5">
    <oc r="E50">
      <v>22965</v>
    </oc>
    <nc r="E50"/>
  </rcc>
  <rcc rId="50546" sId="5">
    <oc r="E51">
      <v>5875</v>
    </oc>
    <nc r="E51"/>
  </rcc>
  <rcc rId="50547" sId="5">
    <oc r="E52">
      <v>26815</v>
    </oc>
    <nc r="E52"/>
  </rcc>
  <rcc rId="50548" sId="5">
    <oc r="E53">
      <v>38050</v>
    </oc>
    <nc r="E53"/>
  </rcc>
  <rcc rId="50549" sId="5">
    <oc r="E54">
      <v>47060</v>
    </oc>
    <nc r="E54"/>
  </rcc>
  <rcc rId="50550" sId="5">
    <oc r="E55">
      <v>12525</v>
    </oc>
    <nc r="E55"/>
  </rcc>
  <rcc rId="50551" sId="5">
    <oc r="E56">
      <v>277440</v>
    </oc>
    <nc r="E56"/>
  </rcc>
  <rcc rId="50552" sId="5">
    <oc r="E57">
      <v>36795</v>
    </oc>
    <nc r="E57"/>
  </rcc>
  <rcc rId="50553" sId="5">
    <oc r="E58">
      <v>16590</v>
    </oc>
    <nc r="E58"/>
  </rcc>
  <rcc rId="50554" sId="5">
    <oc r="E61">
      <v>6075</v>
    </oc>
    <nc r="E61"/>
  </rcc>
  <rcc rId="50555" sId="5">
    <oc r="E62">
      <v>10830</v>
    </oc>
    <nc r="E62"/>
  </rcc>
  <rcc rId="50556" sId="5">
    <oc r="E63">
      <v>3935</v>
    </oc>
    <nc r="E63"/>
  </rcc>
  <rcc rId="50557" sId="5">
    <oc r="E64">
      <v>23250</v>
    </oc>
    <nc r="E64"/>
  </rcc>
  <rcc rId="50558" sId="5">
    <oc r="E65">
      <v>9035</v>
    </oc>
    <nc r="E65"/>
  </rcc>
  <rcc rId="50559" sId="5">
    <oc r="E66">
      <v>26680</v>
    </oc>
    <nc r="E66"/>
  </rcc>
  <rcc rId="50560" sId="5">
    <oc r="E67">
      <v>43095</v>
    </oc>
    <nc r="E67"/>
  </rcc>
  <rcc rId="50561" sId="5">
    <oc r="E68">
      <v>8490</v>
    </oc>
    <nc r="E68"/>
  </rcc>
  <rcc rId="50562" sId="5">
    <oc r="E69">
      <v>5385</v>
    </oc>
    <nc r="E69"/>
  </rcc>
  <rcc rId="50563" sId="5">
    <oc r="E70">
      <v>21355</v>
    </oc>
    <nc r="E70"/>
  </rcc>
  <rcc rId="50564" sId="5">
    <oc r="E71">
      <v>38760</v>
    </oc>
    <nc r="E71"/>
  </rcc>
  <rcc rId="50565" sId="5">
    <oc r="E72">
      <v>36315</v>
    </oc>
    <nc r="E72"/>
  </rcc>
  <rcc rId="50566" sId="5">
    <oc r="E73">
      <v>5275</v>
    </oc>
    <nc r="E73"/>
  </rcc>
  <rcc rId="50567" sId="5">
    <oc r="E74">
      <v>12430</v>
    </oc>
    <nc r="E74"/>
  </rcc>
  <rcc rId="50568" sId="5">
    <oc r="E75">
      <v>1085</v>
    </oc>
    <nc r="E75"/>
  </rcc>
  <rcc rId="50569" sId="5">
    <oc r="E76">
      <v>68915</v>
    </oc>
    <nc r="E76"/>
  </rcc>
  <rcc rId="50570" sId="5">
    <oc r="E77">
      <v>16410</v>
    </oc>
    <nc r="E77"/>
  </rcc>
  <rcc rId="50571" sId="5">
    <oc r="E78">
      <v>13595</v>
    </oc>
    <nc r="E78"/>
  </rcc>
  <rcc rId="50572" sId="5">
    <oc r="E79">
      <v>11965</v>
    </oc>
    <nc r="E79"/>
  </rcc>
  <rcc rId="50573" sId="5">
    <oc r="E80">
      <v>10855</v>
    </oc>
    <nc r="E80"/>
  </rcc>
  <rcc rId="50574" sId="5">
    <oc r="E81">
      <v>11935</v>
    </oc>
    <nc r="E81"/>
  </rcc>
  <rcc rId="50575" sId="5">
    <oc r="E82">
      <v>2995</v>
    </oc>
    <nc r="E82"/>
  </rcc>
  <rcc rId="50576" sId="5">
    <oc r="E83">
      <v>17680</v>
    </oc>
    <nc r="E83"/>
  </rcc>
  <rcc rId="50577" sId="5">
    <oc r="E84">
      <v>640</v>
    </oc>
    <nc r="E84"/>
  </rcc>
  <rcc rId="50578" sId="5">
    <oc r="E85">
      <v>27460</v>
    </oc>
    <nc r="E85"/>
  </rcc>
  <rcc rId="50579" sId="5">
    <oc r="E86">
      <v>28465</v>
    </oc>
    <nc r="E86"/>
  </rcc>
  <rcc rId="50580" sId="5">
    <oc r="E87">
      <v>9690</v>
    </oc>
    <nc r="E87"/>
  </rcc>
  <rcc rId="50581" sId="5">
    <oc r="E88">
      <v>3220</v>
    </oc>
    <nc r="E88"/>
  </rcc>
  <rcc rId="50582" sId="5">
    <oc r="E89">
      <v>54160</v>
    </oc>
    <nc r="E89"/>
  </rcc>
  <rcc rId="50583" sId="5">
    <oc r="E90">
      <v>28555</v>
    </oc>
    <nc r="E90"/>
  </rcc>
  <rcc rId="50584" sId="5">
    <oc r="E91">
      <v>75065</v>
    </oc>
    <nc r="E91"/>
  </rcc>
  <rcc rId="50585" sId="5">
    <oc r="E92">
      <v>44070</v>
    </oc>
    <nc r="E92"/>
  </rcc>
  <rcc rId="50586" sId="5">
    <oc r="E93">
      <v>2930</v>
    </oc>
    <nc r="E93"/>
  </rcc>
  <rcc rId="50587" sId="5">
    <oc r="E94">
      <v>5445</v>
    </oc>
    <nc r="E94"/>
  </rcc>
  <rcc rId="50588" sId="5">
    <oc r="E95">
      <v>25480</v>
    </oc>
    <nc r="E95"/>
  </rcc>
  <rcc rId="50589" sId="5">
    <oc r="E96">
      <v>10915</v>
    </oc>
    <nc r="E96"/>
  </rcc>
  <rcc rId="50590" sId="5">
    <oc r="E97">
      <v>37970</v>
    </oc>
    <nc r="E97"/>
  </rcc>
  <rcc rId="50591" sId="5">
    <oc r="E98">
      <v>10110</v>
    </oc>
    <nc r="E98"/>
  </rcc>
  <rcc rId="50592" sId="5">
    <oc r="E99">
      <v>54460</v>
    </oc>
    <nc r="E99"/>
  </rcc>
  <rcc rId="50593" sId="5">
    <oc r="E100">
      <v>34400</v>
    </oc>
    <nc r="E100"/>
  </rcc>
  <rcc rId="50594" sId="5">
    <oc r="E101">
      <v>39245</v>
    </oc>
    <nc r="E101"/>
  </rcc>
  <rcc rId="50595" sId="5">
    <oc r="E102">
      <v>21675</v>
    </oc>
    <nc r="E102"/>
  </rcc>
  <rcc rId="50596" sId="5">
    <oc r="E103">
      <v>17355</v>
    </oc>
    <nc r="E103"/>
  </rcc>
  <rcc rId="50597" sId="5">
    <oc r="E104">
      <v>25610</v>
    </oc>
    <nc r="E104"/>
  </rcc>
  <rcc rId="50598" sId="5">
    <oc r="E105">
      <v>6185</v>
    </oc>
    <nc r="E105"/>
  </rcc>
  <rcc rId="50599" sId="5">
    <oc r="E106">
      <v>11905</v>
    </oc>
    <nc r="E106"/>
  </rcc>
  <rcc rId="50600" sId="5">
    <oc r="E107">
      <v>5480</v>
    </oc>
    <nc r="E107"/>
  </rcc>
  <rcc rId="50601" sId="5">
    <oc r="E108">
      <v>102355</v>
    </oc>
    <nc r="E108"/>
  </rcc>
  <rcc rId="50602" sId="5">
    <oc r="E109">
      <v>35705</v>
    </oc>
    <nc r="E109"/>
  </rcc>
  <rcc rId="50603" sId="5">
    <oc r="E110">
      <v>20625</v>
    </oc>
    <nc r="E110"/>
  </rcc>
  <rcc rId="50604" sId="5">
    <oc r="E111">
      <v>36285</v>
    </oc>
    <nc r="E111"/>
  </rcc>
  <rcc rId="50605" sId="5">
    <oc r="E112">
      <v>7620</v>
    </oc>
    <nc r="E112"/>
  </rcc>
  <rcc rId="50606" sId="5">
    <oc r="E113">
      <v>21845</v>
    </oc>
    <nc r="E113"/>
  </rcc>
  <rcc rId="50607" sId="5">
    <oc r="E114">
      <v>14015</v>
    </oc>
    <nc r="E114"/>
  </rcc>
  <rcc rId="50608" sId="5">
    <oc r="E115">
      <v>50785</v>
    </oc>
    <nc r="E115"/>
  </rcc>
  <rcc rId="50609" sId="5">
    <oc r="E116">
      <v>39860</v>
    </oc>
    <nc r="E116"/>
  </rcc>
  <rcc rId="50610" sId="5">
    <oc r="E117">
      <v>101255</v>
    </oc>
    <nc r="E117"/>
  </rcc>
  <rcc rId="50611" sId="5">
    <oc r="E118">
      <v>48070</v>
    </oc>
    <nc r="E118"/>
  </rcc>
  <rcc rId="50612" sId="5">
    <oc r="E119">
      <v>5635</v>
    </oc>
    <nc r="E119"/>
  </rcc>
  <rcc rId="50613" sId="5">
    <oc r="E120">
      <v>90640</v>
    </oc>
    <nc r="E120"/>
  </rcc>
  <rcc rId="50614" sId="5">
    <oc r="E122">
      <v>17275</v>
    </oc>
    <nc r="E122"/>
  </rcc>
  <rcc rId="50615" sId="5">
    <oc r="E123">
      <v>6310</v>
    </oc>
    <nc r="E123"/>
  </rcc>
  <rcc rId="50616" sId="5">
    <oc r="E124">
      <v>10325</v>
    </oc>
    <nc r="E124"/>
  </rcc>
  <rcc rId="50617" sId="5">
    <oc r="E125">
      <v>12480</v>
    </oc>
    <nc r="E125"/>
  </rcc>
  <rcc rId="50618" sId="5">
    <oc r="E126">
      <v>35780</v>
    </oc>
    <nc r="E126"/>
  </rcc>
  <rcc rId="50619" sId="5">
    <oc r="E127">
      <v>71545</v>
    </oc>
    <nc r="E127"/>
  </rcc>
  <rcc rId="50620" sId="5">
    <oc r="E128">
      <v>15815</v>
    </oc>
    <nc r="E128"/>
  </rcc>
  <rcc rId="50621" sId="5">
    <oc r="E129">
      <v>18170</v>
    </oc>
    <nc r="E129"/>
  </rcc>
  <rcc rId="50622" sId="5">
    <oc r="E130">
      <v>12545</v>
    </oc>
    <nc r="E130"/>
  </rcc>
  <rcc rId="50623" sId="5">
    <oc r="E131">
      <v>9455</v>
    </oc>
    <nc r="E131"/>
  </rcc>
  <rcc rId="50624" sId="5">
    <oc r="E132">
      <v>11115</v>
    </oc>
    <nc r="E132"/>
  </rcc>
  <rcc rId="50625" sId="5">
    <oc r="E133">
      <v>21685</v>
    </oc>
    <nc r="E133"/>
  </rcc>
  <rcc rId="50626" sId="5">
    <oc r="E134">
      <v>21725</v>
    </oc>
    <nc r="E134"/>
  </rcc>
  <rcc rId="50627" sId="5">
    <oc r="E135">
      <v>33755</v>
    </oc>
    <nc r="E135"/>
  </rcc>
  <rcc rId="50628" sId="5">
    <oc r="E136">
      <v>62885</v>
    </oc>
    <nc r="E136"/>
  </rcc>
  <rcc rId="50629" sId="5">
    <oc r="E137">
      <v>32335</v>
    </oc>
    <nc r="E137"/>
  </rcc>
  <rcc rId="50630" sId="5">
    <oc r="E138">
      <v>33350</v>
    </oc>
    <nc r="E138"/>
  </rcc>
  <rcc rId="50631" sId="5">
    <oc r="E139">
      <v>43480</v>
    </oc>
    <nc r="E139"/>
  </rcc>
  <rcc rId="50632" sId="5">
    <oc r="E140">
      <v>21885</v>
    </oc>
    <nc r="E140"/>
  </rcc>
  <rcc rId="50633" sId="5">
    <oc r="E141">
      <v>10295</v>
    </oc>
    <nc r="E141"/>
  </rcc>
  <rcc rId="50634" sId="5">
    <oc r="E142">
      <v>31675</v>
    </oc>
    <nc r="E142"/>
  </rcc>
  <rcc rId="50635" sId="5">
    <oc r="E143">
      <v>43675</v>
    </oc>
    <nc r="E143"/>
  </rcc>
  <rcc rId="50636" sId="5">
    <oc r="E144">
      <v>65625</v>
    </oc>
    <nc r="E144"/>
  </rcc>
  <rcc rId="50637" sId="5">
    <oc r="E145">
      <v>14025</v>
    </oc>
    <nc r="E145"/>
  </rcc>
  <rcc rId="50638" sId="5">
    <oc r="E146">
      <v>16355</v>
    </oc>
    <nc r="E146"/>
  </rcc>
  <rcc rId="50639" sId="5">
    <oc r="E147">
      <v>34695</v>
    </oc>
    <nc r="E147"/>
  </rcc>
  <rcc rId="50640" sId="5">
    <oc r="E148">
      <v>17420</v>
    </oc>
    <nc r="E148"/>
  </rcc>
  <rcc rId="50641" sId="5">
    <oc r="E151">
      <v>49875</v>
    </oc>
    <nc r="E151"/>
  </rcc>
  <rcc rId="50642" sId="5">
    <oc r="E152">
      <v>25595</v>
    </oc>
    <nc r="E152"/>
  </rcc>
  <rcc rId="50643" sId="5">
    <oc r="E153">
      <v>1405</v>
    </oc>
    <nc r="E153"/>
  </rcc>
  <rcc rId="50644" sId="5">
    <oc r="E154">
      <v>31295</v>
    </oc>
    <nc r="E154"/>
  </rcc>
  <rcc rId="50645" sId="5">
    <oc r="E155">
      <v>86955</v>
    </oc>
    <nc r="E155"/>
  </rcc>
  <rcc rId="50646" sId="5">
    <oc r="E156">
      <v>29200</v>
    </oc>
    <nc r="E156"/>
  </rcc>
  <rcc rId="50647" sId="5">
    <oc r="E157">
      <v>41665</v>
    </oc>
    <nc r="E157"/>
  </rcc>
  <rcc rId="50648" sId="5">
    <oc r="E158">
      <v>8545</v>
    </oc>
    <nc r="E158"/>
  </rcc>
  <rcc rId="50649" sId="5">
    <oc r="E159">
      <v>9220</v>
    </oc>
    <nc r="E159"/>
  </rcc>
  <rcc rId="50650" sId="5">
    <oc r="E160">
      <v>21150</v>
    </oc>
    <nc r="E160"/>
  </rcc>
  <rcc rId="50651" sId="5">
    <oc r="E161">
      <v>93890</v>
    </oc>
    <nc r="E161"/>
  </rcc>
  <rcc rId="50652" sId="5">
    <oc r="E162">
      <v>82135</v>
    </oc>
    <nc r="E162"/>
  </rcc>
  <rcc rId="50653" sId="5">
    <oc r="E163">
      <v>24920</v>
    </oc>
    <nc r="E163"/>
  </rcc>
  <rcc rId="50654" sId="5">
    <oc r="E164">
      <v>47225</v>
    </oc>
    <nc r="E164"/>
  </rcc>
  <rcc rId="50655" sId="5">
    <oc r="E165">
      <v>3320</v>
    </oc>
    <nc r="E165"/>
  </rcc>
  <rcc rId="50656" sId="5">
    <oc r="E166">
      <v>26455</v>
    </oc>
    <nc r="E166"/>
  </rcc>
  <rcc rId="50657" sId="5">
    <oc r="E167">
      <v>3350</v>
    </oc>
    <nc r="E167"/>
  </rcc>
  <rcc rId="50658" sId="5">
    <oc r="E168">
      <v>15505</v>
    </oc>
    <nc r="E168"/>
  </rcc>
  <rcc rId="50659" sId="5">
    <oc r="E169">
      <v>14915</v>
    </oc>
    <nc r="E169"/>
  </rcc>
  <rcc rId="50660" sId="5">
    <oc r="E170">
      <v>13785</v>
    </oc>
    <nc r="E170"/>
  </rcc>
  <rcc rId="50661" sId="5">
    <oc r="E171">
      <v>75815</v>
    </oc>
    <nc r="E171"/>
  </rcc>
  <rcc rId="50662" sId="5">
    <oc r="E172">
      <v>43740</v>
    </oc>
    <nc r="E172"/>
  </rcc>
  <rcc rId="50663" sId="5">
    <oc r="E173">
      <v>23830</v>
    </oc>
    <nc r="E173"/>
  </rcc>
  <rcc rId="50664" sId="5">
    <oc r="E174">
      <v>12915</v>
    </oc>
    <nc r="E174"/>
  </rcc>
  <rcc rId="50665" sId="5">
    <oc r="E175">
      <v>57730</v>
    </oc>
    <nc r="E175"/>
  </rcc>
  <rcc rId="50666" sId="5">
    <oc r="E176">
      <v>47300</v>
    </oc>
    <nc r="E176"/>
  </rcc>
  <rcc rId="50667" sId="5">
    <oc r="E177">
      <v>39235</v>
    </oc>
    <nc r="E177"/>
  </rcc>
  <rcc rId="50668" sId="5">
    <oc r="E178">
      <v>7540</v>
    </oc>
    <nc r="E178"/>
  </rcc>
  <rcc rId="50669" sId="5">
    <oc r="E179">
      <v>54775</v>
    </oc>
    <nc r="E179"/>
  </rcc>
  <rcc rId="50670" sId="5">
    <oc r="E180">
      <v>42190</v>
    </oc>
    <nc r="E180"/>
  </rcc>
  <rcc rId="50671" sId="5">
    <oc r="E181">
      <v>13375</v>
    </oc>
    <nc r="E181"/>
  </rcc>
  <rcc rId="50672" sId="5">
    <oc r="E182">
      <v>11570</v>
    </oc>
    <nc r="E182"/>
  </rcc>
  <rcc rId="50673" sId="5">
    <oc r="E183">
      <v>34290</v>
    </oc>
    <nc r="E183"/>
  </rcc>
  <rcc rId="50674" sId="5">
    <oc r="E184">
      <v>27380</v>
    </oc>
    <nc r="E184"/>
  </rcc>
  <rcc rId="50675" sId="5">
    <oc r="E185">
      <v>13460</v>
    </oc>
    <nc r="E185"/>
  </rcc>
  <rcc rId="50676" sId="5">
    <oc r="E186">
      <v>23345</v>
    </oc>
    <nc r="E186"/>
  </rcc>
  <rcc rId="50677" sId="5">
    <oc r="E187">
      <v>41605</v>
    </oc>
    <nc r="E187"/>
  </rcc>
  <rcc rId="50678" sId="5">
    <oc r="E188">
      <v>16325</v>
    </oc>
    <nc r="E188"/>
  </rcc>
  <rcc rId="50679" sId="5">
    <oc r="E189">
      <v>131020</v>
    </oc>
    <nc r="E189"/>
  </rcc>
  <rcc rId="50680" sId="5">
    <oc r="E190">
      <v>12295</v>
    </oc>
    <nc r="E190"/>
  </rcc>
  <rcc rId="50681" sId="5">
    <oc r="E191">
      <v>33645</v>
    </oc>
    <nc r="E191"/>
  </rcc>
  <rcc rId="50682" sId="5">
    <oc r="E192">
      <v>40790</v>
    </oc>
    <nc r="E192"/>
  </rcc>
  <rcc rId="50683" sId="5">
    <oc r="E193">
      <v>29425</v>
    </oc>
    <nc r="E193"/>
  </rcc>
  <rcc rId="50684" sId="5">
    <oc r="E194">
      <v>10225</v>
    </oc>
    <nc r="E194"/>
  </rcc>
  <rcc rId="50685" sId="5">
    <oc r="E195">
      <v>12275</v>
    </oc>
    <nc r="E195"/>
  </rcc>
  <rcc rId="50686" sId="5">
    <oc r="E196">
      <v>32125</v>
    </oc>
    <nc r="E196"/>
  </rcc>
  <rcc rId="50687" sId="5">
    <oc r="E197">
      <v>12085</v>
    </oc>
    <nc r="E197"/>
  </rcc>
  <rcc rId="50688" sId="5">
    <oc r="E198">
      <v>21145</v>
    </oc>
    <nc r="E198"/>
  </rcc>
  <rcc rId="50689" sId="5">
    <oc r="E199">
      <v>17090</v>
    </oc>
    <nc r="E199"/>
  </rcc>
  <rcc rId="50690" sId="5">
    <oc r="E201">
      <v>19350</v>
    </oc>
    <nc r="E201"/>
  </rcc>
  <rcc rId="50691" sId="16">
    <oc r="F1" t="inlineStr">
      <is>
        <t>Август</t>
      </is>
    </oc>
    <nc r="F1" t="inlineStr">
      <is>
        <t>Сентябрь</t>
      </is>
    </nc>
  </rcc>
  <rcc rId="50692" sId="16" numFmtId="19">
    <oc r="D2">
      <v>45496</v>
    </oc>
    <nc r="D2">
      <v>45528</v>
    </nc>
  </rcc>
  <rcc rId="50693" sId="16" numFmtId="19">
    <oc r="E2">
      <v>45527</v>
    </oc>
    <nc r="E2">
      <v>45558</v>
    </nc>
  </rcc>
  <rcc rId="50694" sId="16">
    <oc r="D4">
      <v>1233</v>
    </oc>
    <nc r="D4">
      <v>1260</v>
    </nc>
  </rcc>
  <rcc rId="50695" sId="16">
    <oc r="D8">
      <v>1050</v>
    </oc>
    <nc r="D8">
      <v>1073</v>
    </nc>
  </rcc>
  <rcc rId="50696" sId="16">
    <oc r="D9">
      <v>1190</v>
    </oc>
    <nc r="D9">
      <v>1612</v>
    </nc>
  </rcc>
  <rcc rId="50697" sId="16">
    <oc r="D11">
      <v>2438</v>
    </oc>
    <nc r="D11">
      <v>2449</v>
    </nc>
  </rcc>
  <rcc rId="50698" sId="16">
    <oc r="D14">
      <v>17630</v>
    </oc>
    <nc r="D14">
      <v>17716</v>
    </nc>
  </rcc>
  <rcc rId="50699" sId="16">
    <oc r="D15">
      <v>26240</v>
    </oc>
    <nc r="D15">
      <v>26314</v>
    </nc>
  </rcc>
  <rcc rId="50700" sId="16">
    <oc r="D21">
      <v>5594</v>
    </oc>
    <nc r="D21">
      <v>5618</v>
    </nc>
  </rcc>
  <rcc rId="50701" sId="16">
    <oc r="D22">
      <v>20677</v>
    </oc>
    <nc r="D22">
      <v>20682</v>
    </nc>
  </rcc>
  <rcc rId="50702" sId="16">
    <oc r="D23">
      <v>41539</v>
    </oc>
    <nc r="D23">
      <v>41575</v>
    </nc>
  </rcc>
  <rcc rId="50703" sId="16">
    <oc r="D24">
      <v>841</v>
    </oc>
    <nc r="D24">
      <v>857</v>
    </nc>
  </rcc>
  <rcc rId="50704" sId="16">
    <oc r="D28">
      <v>82884</v>
    </oc>
    <nc r="D28">
      <v>83390</v>
    </nc>
  </rcc>
  <rcc rId="50705" sId="16">
    <oc r="D29">
      <v>25341</v>
    </oc>
    <nc r="D29">
      <v>25562</v>
    </nc>
  </rcc>
  <rcc rId="50706" sId="16">
    <oc r="E4">
      <v>1260</v>
    </oc>
    <nc r="E4"/>
  </rcc>
  <rcc rId="50707" sId="16">
    <oc r="E7">
      <v>10326</v>
    </oc>
    <nc r="E7"/>
  </rcc>
  <rcc rId="50708" sId="16">
    <oc r="E8">
      <v>1073</v>
    </oc>
    <nc r="E8"/>
  </rcc>
  <rcc rId="50709" sId="16">
    <oc r="E9">
      <v>1612</v>
    </oc>
    <nc r="E9"/>
  </rcc>
  <rcc rId="50710" sId="16">
    <oc r="E10">
      <v>1</v>
    </oc>
    <nc r="E10"/>
  </rcc>
  <rcc rId="50711" sId="16">
    <oc r="E11">
      <v>2449</v>
    </oc>
    <nc r="E11"/>
  </rcc>
  <rcc rId="50712" sId="16">
    <oc r="E13">
      <v>28050</v>
    </oc>
    <nc r="E13"/>
  </rcc>
  <rcc rId="50713" sId="16">
    <oc r="E14">
      <v>17716</v>
    </oc>
    <nc r="E14"/>
  </rcc>
  <rcc rId="50714" sId="16">
    <oc r="E15">
      <v>26314</v>
    </oc>
    <nc r="E15"/>
  </rcc>
  <rcc rId="50715" sId="16">
    <oc r="E16">
      <v>2</v>
    </oc>
    <nc r="E16"/>
  </rcc>
  <rcc rId="50716" sId="16">
    <oc r="E18">
      <v>1521</v>
    </oc>
    <nc r="E18"/>
  </rcc>
  <rcc rId="50717" sId="16">
    <oc r="E19">
      <v>8198</v>
    </oc>
    <nc r="E19"/>
  </rcc>
  <rcc rId="50718" sId="16">
    <oc r="E20">
      <v>27559</v>
    </oc>
    <nc r="E20"/>
  </rcc>
  <rcc rId="50719" sId="16">
    <oc r="E21">
      <v>5618</v>
    </oc>
    <nc r="E21"/>
  </rcc>
  <rcc rId="50720" sId="16">
    <oc r="E22">
      <v>20682</v>
    </oc>
    <nc r="E22"/>
  </rcc>
  <rcc rId="50721" sId="16">
    <oc r="E23">
      <v>41575</v>
    </oc>
    <nc r="E23"/>
  </rcc>
  <rcc rId="50722" sId="16">
    <oc r="E24">
      <v>857</v>
    </oc>
    <nc r="E24"/>
  </rcc>
  <rcc rId="50723" sId="16">
    <oc r="E27">
      <v>26753</v>
    </oc>
    <nc r="E27"/>
  </rcc>
  <rcc rId="50724" sId="16">
    <oc r="E28">
      <v>83390</v>
    </oc>
    <nc r="E28"/>
  </rcc>
  <rcc rId="50725" sId="16">
    <oc r="E29">
      <v>25562</v>
    </oc>
    <nc r="E29"/>
  </rcc>
  <rcc rId="50726" sId="10">
    <oc r="A2" t="inlineStr">
      <is>
        <t>Август 2024 года</t>
      </is>
    </oc>
    <nc r="A2" t="inlineStr">
      <is>
        <t>Сентябрь 2024 года</t>
      </is>
    </nc>
  </rcc>
  <rcc rId="50727" sId="13">
    <oc r="A1" t="inlineStr">
      <is>
        <t>СПРАВОЧНАЯ ИНФОРМАЦИЯ потребление коммунальных услуг в здании по адресу г.Химки, ул.Лавочкина, д.13 август 2024г.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2024г.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7" sId="16">
    <nc r="E28">
      <v>83533</v>
    </nc>
  </rcc>
  <rcc rId="50758" sId="16">
    <nc r="E23">
      <v>41598</v>
    </nc>
  </rcc>
  <rfmt sheetId="16" sqref="E19">
    <dxf>
      <fill>
        <patternFill>
          <bgColor rgb="FFFFFF00"/>
        </patternFill>
      </fill>
    </dxf>
  </rfmt>
  <rfmt sheetId="16" sqref="E14">
    <dxf>
      <fill>
        <patternFill>
          <bgColor rgb="FFFFFF00"/>
        </patternFill>
      </fill>
    </dxf>
  </rfmt>
  <rfmt sheetId="16" sqref="E9">
    <dxf>
      <fill>
        <patternFill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35" sId="4">
    <nc r="E7">
      <v>8775</v>
    </nc>
  </rcc>
  <rcc rId="50936" sId="4">
    <nc r="E8">
      <v>56135</v>
    </nc>
  </rcc>
  <rcc rId="50937" sId="4">
    <nc r="E9">
      <v>9145</v>
    </nc>
  </rcc>
  <rcc rId="50938" sId="4">
    <nc r="E10">
      <v>26765</v>
    </nc>
  </rcc>
  <rcc rId="50939" sId="4">
    <nc r="E11">
      <v>15320</v>
    </nc>
  </rcc>
  <rcc rId="50940" sId="4">
    <nc r="E12">
      <v>48290</v>
    </nc>
  </rcc>
  <rcc rId="50941" sId="4">
    <nc r="E13">
      <v>18955</v>
    </nc>
  </rcc>
  <rcc rId="50942" sId="4">
    <nc r="E14">
      <v>10125</v>
    </nc>
  </rcc>
  <rcc rId="50943" sId="4">
    <nc r="E15">
      <v>31885</v>
    </nc>
  </rcc>
  <rcc rId="50944" sId="4">
    <nc r="E16">
      <v>37065</v>
    </nc>
  </rcc>
  <rcc rId="50945" sId="4">
    <nc r="E17">
      <v>34485</v>
    </nc>
  </rcc>
  <rcc rId="50946" sId="4">
    <nc r="E18">
      <v>38260</v>
    </nc>
  </rcc>
  <rcc rId="50947" sId="4">
    <nc r="E19">
      <v>58660</v>
    </nc>
  </rcc>
  <rcc rId="50948" sId="4">
    <nc r="E20">
      <v>5385</v>
    </nc>
  </rcc>
  <rcc rId="50949" sId="4">
    <nc r="E21">
      <v>11805</v>
    </nc>
  </rcc>
  <rcc rId="50950" sId="4">
    <nc r="E22">
      <v>23480</v>
    </nc>
  </rcc>
  <rcc rId="50951" sId="4">
    <nc r="E23">
      <v>50130</v>
    </nc>
  </rcc>
  <rcc rId="50952" sId="4">
    <nc r="E24">
      <v>35095</v>
    </nc>
  </rcc>
  <rcc rId="50953" sId="4">
    <nc r="E25">
      <v>37535</v>
    </nc>
  </rcc>
  <rcc rId="50954" sId="4">
    <nc r="E26">
      <v>19960</v>
    </nc>
  </rcc>
  <rcc rId="50955" sId="4">
    <nc r="E27">
      <v>15810</v>
    </nc>
  </rcc>
  <rcc rId="50956" sId="4">
    <nc r="E28">
      <v>60035</v>
    </nc>
  </rcc>
  <rcc rId="50957" sId="4">
    <nc r="E29">
      <v>36460</v>
    </nc>
  </rcc>
  <rcc rId="50958" sId="4">
    <nc r="E30">
      <v>2115</v>
    </nc>
  </rcc>
  <rcc rId="50959" sId="4">
    <nc r="E31">
      <v>25330</v>
    </nc>
  </rcc>
  <rcc rId="50960" sId="4">
    <nc r="E32">
      <v>34300</v>
    </nc>
  </rcc>
  <rcc rId="50961" sId="4">
    <nc r="E33">
      <v>40105</v>
    </nc>
  </rcc>
  <rcc rId="50962" sId="4">
    <nc r="E34">
      <v>23095</v>
    </nc>
  </rcc>
  <rcc rId="50963" sId="4">
    <nc r="E36">
      <v>54285</v>
    </nc>
  </rcc>
  <rcc rId="50964" sId="4">
    <nc r="E37">
      <v>41955</v>
    </nc>
  </rcc>
  <rcc rId="50965" sId="4">
    <nc r="E38">
      <v>15395</v>
    </nc>
  </rcc>
  <rcc rId="50966" sId="4">
    <nc r="E40">
      <v>39775</v>
    </nc>
  </rcc>
  <rcc rId="50967" sId="4">
    <nc r="E41">
      <v>8205</v>
    </nc>
  </rcc>
  <rcc rId="50968" sId="4">
    <nc r="E42">
      <v>107695</v>
    </nc>
  </rcc>
  <rcc rId="50969" sId="4">
    <nc r="E43">
      <v>13515</v>
    </nc>
  </rcc>
  <rcc rId="50970" sId="4">
    <nc r="E44">
      <v>4285</v>
    </nc>
  </rcc>
  <rcc rId="50971" sId="4">
    <nc r="E45">
      <v>90775</v>
    </nc>
  </rcc>
  <rcc rId="50972" sId="4">
    <nc r="E46">
      <v>10935</v>
    </nc>
  </rcc>
  <rcc rId="50973" sId="4">
    <nc r="E47">
      <v>13310</v>
    </nc>
  </rcc>
  <rcc rId="50974" sId="4">
    <nc r="E48">
      <v>54790</v>
    </nc>
  </rcc>
  <rcc rId="50975" sId="4">
    <nc r="E49">
      <v>16575</v>
    </nc>
  </rcc>
  <rcc rId="50976" sId="4">
    <nc r="E50">
      <v>34615</v>
    </nc>
  </rcc>
  <rcc rId="50977" sId="4">
    <nc r="E51">
      <v>18950</v>
    </nc>
  </rcc>
  <rcc rId="50978" sId="4">
    <nc r="E52">
      <v>10875</v>
    </nc>
  </rcc>
  <rcc rId="50979" sId="4">
    <nc r="E53">
      <v>21615</v>
    </nc>
  </rcc>
  <rcc rId="50980" sId="4">
    <nc r="E54">
      <v>6755</v>
    </nc>
  </rcc>
  <rcc rId="50981" sId="4">
    <nc r="E55">
      <v>59540</v>
    </nc>
  </rcc>
  <rcc rId="50982" sId="4">
    <nc r="E56">
      <v>60565</v>
    </nc>
  </rcc>
  <rcc rId="50983" sId="4">
    <nc r="E57">
      <v>7300</v>
    </nc>
  </rcc>
  <rcc rId="50984" sId="4">
    <nc r="E58">
      <v>32095</v>
    </nc>
  </rcc>
  <rcc rId="50985" sId="4">
    <nc r="E59">
      <v>15310</v>
    </nc>
  </rcc>
  <rcc rId="50986" sId="4">
    <nc r="E39">
      <v>43540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87" sId="5">
    <nc r="E6">
      <v>17210</v>
    </nc>
  </rcc>
  <rcc rId="50988" sId="5">
    <nc r="E7">
      <v>6310</v>
    </nc>
  </rcc>
  <rcc rId="50989" sId="5">
    <nc r="E8">
      <v>25060</v>
    </nc>
  </rcc>
  <rcc rId="50990" sId="5">
    <nc r="E9">
      <v>14910</v>
    </nc>
  </rcc>
  <rcc rId="50991" sId="5">
    <nc r="E10">
      <v>25280</v>
    </nc>
  </rcc>
  <rcc rId="50992" sId="5">
    <nc r="E11">
      <v>46695</v>
    </nc>
  </rcc>
  <rfmt sheetId="5" sqref="E11">
    <dxf>
      <fill>
        <patternFill patternType="solid">
          <bgColor rgb="FFFFFF00"/>
        </patternFill>
      </fill>
    </dxf>
  </rfmt>
  <rcc rId="50993" sId="5">
    <nc r="E12">
      <v>24775</v>
    </nc>
  </rcc>
  <rcc rId="50994" sId="5">
    <nc r="E13">
      <v>15595</v>
    </nc>
  </rcc>
  <rcc rId="50995" sId="5">
    <nc r="E14">
      <v>1345</v>
    </nc>
  </rcc>
  <rcc rId="50996" sId="5">
    <nc r="E15">
      <v>20320</v>
    </nc>
  </rcc>
  <rcc rId="50997" sId="5">
    <nc r="E16">
      <v>9025</v>
    </nc>
  </rcc>
  <rcc rId="50998" sId="5">
    <nc r="E17">
      <v>34875</v>
    </nc>
  </rcc>
  <rcc rId="50999" sId="5">
    <nc r="E18">
      <v>21745</v>
    </nc>
  </rcc>
  <rcc rId="51000" sId="5">
    <nc r="E19">
      <v>17715</v>
    </nc>
  </rcc>
  <rcc rId="51001" sId="5">
    <nc r="E20">
      <v>60850</v>
    </nc>
  </rcc>
  <rcc rId="51002" sId="5">
    <nc r="E21">
      <v>73085</v>
    </nc>
  </rcc>
  <rcc rId="51003" sId="5">
    <nc r="E22">
      <v>57695</v>
    </nc>
  </rcc>
  <rcc rId="51004" sId="5">
    <nc r="E23">
      <v>14640</v>
    </nc>
  </rcc>
  <rcc rId="51005" sId="5">
    <nc r="E24">
      <v>10570</v>
    </nc>
  </rcc>
  <rcc rId="51006" sId="5">
    <nc r="E25">
      <v>14560</v>
    </nc>
  </rcc>
  <rcc rId="51007" sId="5">
    <nc r="E26">
      <v>10435</v>
    </nc>
  </rcc>
  <rcc rId="51008" sId="5">
    <nc r="E27">
      <v>7825</v>
    </nc>
  </rcc>
  <rcc rId="51009" sId="5">
    <nc r="E28">
      <v>9465</v>
    </nc>
  </rcc>
  <rcc rId="51010" sId="5">
    <nc r="E29">
      <v>29895</v>
    </nc>
  </rcc>
  <rcc rId="51011" sId="5">
    <nc r="E30">
      <v>67065</v>
    </nc>
  </rcc>
  <rcc rId="51012" sId="5">
    <nc r="E31">
      <v>24665</v>
    </nc>
  </rcc>
  <rcc rId="51013" sId="5">
    <nc r="E32">
      <v>21240</v>
    </nc>
  </rcc>
  <rcc rId="51014" sId="5">
    <nc r="E33">
      <v>57230</v>
    </nc>
  </rcc>
  <rcc rId="51015" sId="5">
    <nc r="E34">
      <v>15850</v>
    </nc>
  </rcc>
  <rcc rId="51016" sId="5">
    <nc r="E35">
      <v>12730</v>
    </nc>
  </rcc>
  <rcc rId="51017" sId="5">
    <nc r="E36">
      <v>74475</v>
    </nc>
  </rcc>
  <rcc rId="51018" sId="5">
    <nc r="E37">
      <v>31145</v>
    </nc>
  </rcc>
  <rcc rId="51019" sId="5">
    <nc r="E38">
      <v>98400</v>
    </nc>
  </rcc>
  <rcc rId="51020" sId="5">
    <nc r="E39">
      <v>15250</v>
    </nc>
  </rcc>
  <rcc rId="51021" sId="5">
    <nc r="E40">
      <v>68010</v>
    </nc>
  </rcc>
  <rcc rId="51022" sId="5">
    <nc r="E41">
      <v>22040</v>
    </nc>
  </rcc>
  <rcc rId="51023" sId="5">
    <nc r="E42">
      <v>112090</v>
    </nc>
  </rcc>
  <rcc rId="51024" sId="5">
    <nc r="E43">
      <v>17450</v>
    </nc>
  </rcc>
  <rcc rId="51025" sId="5">
    <nc r="E44">
      <v>23955</v>
    </nc>
  </rcc>
  <rcc rId="51026" sId="5">
    <nc r="E45">
      <v>22785</v>
    </nc>
  </rcc>
  <rcc rId="51027" sId="5">
    <nc r="E46">
      <v>2150</v>
    </nc>
  </rcc>
  <rcc rId="51028" sId="5">
    <nc r="E47">
      <v>16580</v>
    </nc>
  </rcc>
  <rcc rId="51029" sId="5">
    <nc r="E48">
      <v>28675</v>
    </nc>
  </rcc>
  <rcc rId="51030" sId="5">
    <nc r="E49">
      <v>37455</v>
    </nc>
  </rcc>
  <rcc rId="51031" sId="5">
    <nc r="E50">
      <v>23320</v>
    </nc>
  </rcc>
  <rcc rId="51032" sId="5">
    <nc r="E51">
      <v>6160</v>
    </nc>
  </rcc>
  <rcc rId="51033" sId="5">
    <nc r="E52">
      <v>27210</v>
    </nc>
  </rcc>
  <rcc rId="51034" sId="5">
    <nc r="E53">
      <v>38210</v>
    </nc>
  </rcc>
  <rcc rId="51035" sId="5">
    <nc r="E54">
      <v>47320</v>
    </nc>
  </rcc>
  <rcc rId="51036" sId="5">
    <nc r="E55">
      <v>12770</v>
    </nc>
  </rcc>
  <rcc rId="51037" sId="5">
    <nc r="E56">
      <v>278185</v>
    </nc>
  </rcc>
  <rcc rId="51038" sId="5">
    <nc r="E57">
      <v>37020</v>
    </nc>
  </rcc>
  <rcc rId="51039" sId="5">
    <nc r="E58">
      <v>16995</v>
    </nc>
  </rcc>
  <rcc rId="51040" sId="5">
    <nc r="E61">
      <v>6285</v>
    </nc>
  </rcc>
  <rcc rId="51041" sId="5">
    <nc r="E62">
      <v>10995</v>
    </nc>
  </rcc>
  <rcc rId="51042" sId="5">
    <nc r="E63">
      <v>4140</v>
    </nc>
  </rcc>
  <rcc rId="51043" sId="5">
    <nc r="E64">
      <v>23545</v>
    </nc>
  </rcc>
  <rcc rId="51044" sId="5">
    <nc r="E65">
      <v>9295</v>
    </nc>
  </rcc>
  <rcc rId="51045" sId="5">
    <nc r="E66">
      <v>26870</v>
    </nc>
  </rcc>
  <rcc rId="51046" sId="5">
    <nc r="E67">
      <v>43775</v>
    </nc>
  </rcc>
  <rcc rId="51047" sId="5">
    <nc r="E68">
      <v>8715</v>
    </nc>
  </rcc>
  <rcc rId="51048" sId="5">
    <nc r="E69">
      <v>5930</v>
    </nc>
  </rcc>
  <rcc rId="51049" sId="5">
    <nc r="E70">
      <v>21430</v>
    </nc>
  </rcc>
  <rcc rId="51050" sId="5">
    <nc r="E71">
      <v>38905</v>
    </nc>
  </rcc>
  <rcc rId="51051" sId="5">
    <nc r="E72">
      <v>36505</v>
    </nc>
  </rcc>
  <rcc rId="51052" sId="5">
    <nc r="E73">
      <v>5415</v>
    </nc>
  </rcc>
  <rcc rId="51053" sId="5">
    <nc r="E74">
      <v>12620</v>
    </nc>
  </rcc>
  <rcc rId="51054" sId="5">
    <nc r="E75">
      <v>1285</v>
    </nc>
  </rcc>
  <rcc rId="51055" sId="5">
    <nc r="E76">
      <v>69615</v>
    </nc>
  </rcc>
  <rcc rId="51056" sId="5">
    <nc r="E77">
      <v>16660</v>
    </nc>
  </rcc>
  <rcc rId="51057" sId="5">
    <nc r="E78">
      <v>13670</v>
    </nc>
  </rcc>
  <rcc rId="51058" sId="5">
    <nc r="E79">
      <v>12040</v>
    </nc>
  </rcc>
  <rcc rId="51059" sId="5">
    <nc r="E80">
      <v>11095</v>
    </nc>
  </rcc>
  <rcc rId="51060" sId="5">
    <nc r="E81">
      <v>12030</v>
    </nc>
  </rcc>
  <rcc rId="51061" sId="5">
    <nc r="E82">
      <v>3105</v>
    </nc>
  </rcc>
  <rcc rId="51062" sId="5">
    <nc r="E83">
      <v>17850</v>
    </nc>
  </rcc>
  <rcc rId="51063" sId="5">
    <nc r="E84">
      <v>715</v>
    </nc>
  </rcc>
  <rcc rId="51064" sId="5">
    <nc r="E85">
      <v>27610</v>
    </nc>
  </rcc>
  <rcc rId="51065" sId="5">
    <nc r="E86">
      <v>28535</v>
    </nc>
  </rcc>
  <rcc rId="51066" sId="5">
    <nc r="E87">
      <v>9750</v>
    </nc>
  </rcc>
  <rcc rId="51067" sId="5">
    <nc r="E88">
      <v>3230</v>
    </nc>
  </rcc>
  <rcc rId="51068" sId="5">
    <nc r="E89">
      <v>54970</v>
    </nc>
  </rcc>
  <rcc rId="51069" sId="5">
    <nc r="E90">
      <v>28615</v>
    </nc>
  </rcc>
  <rcc rId="51070" sId="5">
    <nc r="E91">
      <v>75575</v>
    </nc>
  </rcc>
  <rcc rId="51071" sId="5">
    <nc r="E92">
      <v>44180</v>
    </nc>
  </rcc>
  <rcc rId="51072" sId="5">
    <nc r="E93">
      <v>3205</v>
    </nc>
  </rcc>
  <rcc rId="51073" sId="5">
    <nc r="E94">
      <v>5705</v>
    </nc>
  </rcc>
  <rcc rId="51074" sId="5">
    <nc r="E95">
      <v>25630</v>
    </nc>
  </rcc>
  <rcc rId="51075" sId="5">
    <nc r="E96">
      <v>10970</v>
    </nc>
  </rcc>
  <rcc rId="51076" sId="5">
    <nc r="E97">
      <v>38185</v>
    </nc>
  </rcc>
  <rcc rId="51077" sId="5">
    <nc r="E98">
      <v>10180</v>
    </nc>
  </rcc>
  <rcc rId="51078" sId="5">
    <nc r="E99">
      <v>54950</v>
    </nc>
  </rcc>
  <rcc rId="51079" sId="5">
    <nc r="E100">
      <v>34585</v>
    </nc>
  </rcc>
  <rcc rId="51080" sId="5">
    <nc r="E101">
      <v>39635</v>
    </nc>
  </rcc>
  <rcc rId="51081" sId="5">
    <nc r="E102">
      <v>21995</v>
    </nc>
  </rcc>
  <rcc rId="51082" sId="5">
    <nc r="E103">
      <v>17525</v>
    </nc>
  </rcc>
  <rcc rId="51083" sId="5">
    <nc r="E104">
      <v>25710</v>
    </nc>
  </rcc>
  <rcc rId="51084" sId="5">
    <nc r="E105">
      <v>6295</v>
    </nc>
  </rcc>
  <rcc rId="51085" sId="5">
    <nc r="E106">
      <v>12055</v>
    </nc>
  </rcc>
  <rcc rId="51086" sId="5">
    <nc r="E107">
      <v>5480</v>
    </nc>
  </rcc>
  <rcc rId="51087" sId="5">
    <nc r="E108">
      <v>102645</v>
    </nc>
  </rcc>
  <rcc rId="51088" sId="5">
    <nc r="E109">
      <v>35750</v>
    </nc>
  </rcc>
  <rcc rId="51089" sId="5">
    <nc r="E110">
      <v>20945</v>
    </nc>
  </rcc>
  <rcc rId="51090" sId="5">
    <nc r="E111">
      <v>36665</v>
    </nc>
  </rcc>
  <rcc rId="51091" sId="5">
    <nc r="E112">
      <v>7805</v>
    </nc>
  </rcc>
  <rcc rId="51092" sId="5">
    <nc r="E113">
      <v>22190</v>
    </nc>
  </rcc>
  <rcc rId="51093" sId="5">
    <nc r="E114">
      <v>14105</v>
    </nc>
  </rcc>
  <rcc rId="51094" sId="5">
    <nc r="E115">
      <v>51005</v>
    </nc>
  </rcc>
  <rcc rId="51095" sId="5">
    <nc r="E116">
      <v>40035</v>
    </nc>
  </rcc>
  <rcc rId="51096" sId="5">
    <nc r="E117">
      <v>101655</v>
    </nc>
  </rcc>
  <rcc rId="51097" sId="5">
    <nc r="E118">
      <v>48490</v>
    </nc>
  </rcc>
  <rcc rId="51098" sId="5">
    <nc r="E119">
      <v>5675</v>
    </nc>
  </rcc>
  <rcc rId="51099" sId="5">
    <nc r="E120">
      <v>90835</v>
    </nc>
  </rcc>
  <rcc rId="51100" sId="5">
    <nc r="E122">
      <v>17375</v>
    </nc>
  </rcc>
  <rcc rId="51101" sId="5">
    <nc r="E123">
      <v>6380</v>
    </nc>
  </rcc>
  <rcc rId="51102" sId="5">
    <nc r="E124">
      <v>10390</v>
    </nc>
  </rcc>
  <rcc rId="51103" sId="5">
    <nc r="E125">
      <v>12610</v>
    </nc>
  </rcc>
  <rcc rId="51104" sId="5">
    <nc r="E126">
      <v>36065</v>
    </nc>
  </rcc>
  <rcc rId="51105" sId="5">
    <nc r="E127">
      <v>71995</v>
    </nc>
  </rcc>
  <rcc rId="51106" sId="5">
    <nc r="E128">
      <v>16120</v>
    </nc>
  </rcc>
  <rcc rId="51107" sId="5">
    <nc r="E129">
      <v>18305</v>
    </nc>
  </rcc>
  <rcc rId="51108" sId="5">
    <nc r="E130">
      <v>12545</v>
    </nc>
  </rcc>
  <rcc rId="51109" sId="5">
    <nc r="E131">
      <v>9515</v>
    </nc>
  </rcc>
  <rcc rId="51110" sId="5">
    <nc r="E132">
      <v>11165</v>
    </nc>
  </rcc>
  <rcc rId="51111" sId="5">
    <nc r="E133">
      <v>21780</v>
    </nc>
  </rcc>
  <rcc rId="51112" sId="5">
    <nc r="E134">
      <v>22005</v>
    </nc>
  </rcc>
  <rcc rId="51113" sId="5">
    <nc r="E135">
      <v>33920</v>
    </nc>
  </rcc>
  <rcc rId="51114" sId="5">
    <nc r="E136">
      <v>63045</v>
    </nc>
  </rcc>
  <rcc rId="51115" sId="5">
    <nc r="E137">
      <v>32515</v>
    </nc>
  </rcc>
  <rcc rId="51116" sId="5">
    <nc r="E138">
      <v>33700</v>
    </nc>
  </rcc>
  <rcc rId="51117" sId="5">
    <nc r="E139">
      <v>43660</v>
    </nc>
  </rcc>
  <rcc rId="51118" sId="5">
    <nc r="E140">
      <v>22075</v>
    </nc>
  </rcc>
  <rcc rId="51119" sId="5">
    <nc r="E141">
      <v>10340</v>
    </nc>
  </rcc>
  <rcc rId="51120" sId="5">
    <nc r="E142">
      <v>31990</v>
    </nc>
  </rcc>
  <rcc rId="51121" sId="5">
    <nc r="E143">
      <v>43810</v>
    </nc>
  </rcc>
  <rcc rId="51122" sId="5">
    <nc r="E144">
      <v>66135</v>
    </nc>
  </rcc>
  <rcc rId="51123" sId="5">
    <nc r="E145">
      <v>14215</v>
    </nc>
  </rcc>
  <rcc rId="51124" sId="5">
    <nc r="E146">
      <v>16505</v>
    </nc>
  </rcc>
  <rcc rId="51125" sId="5">
    <nc r="E147">
      <v>34950</v>
    </nc>
  </rcc>
  <rcc rId="51126" sId="5">
    <nc r="E148">
      <v>17545</v>
    </nc>
  </rcc>
  <rcc rId="51127" sId="5">
    <nc r="E151">
      <v>50095</v>
    </nc>
  </rcc>
  <rcc rId="51128" sId="5">
    <nc r="E152">
      <v>25750</v>
    </nc>
  </rcc>
  <rcc rId="51129" sId="5">
    <nc r="E153">
      <v>1405</v>
    </nc>
  </rcc>
  <rcc rId="51130" sId="5">
    <nc r="E154">
      <v>31350</v>
    </nc>
  </rcc>
  <rcc rId="51131" sId="5">
    <nc r="E155">
      <v>87500</v>
    </nc>
  </rcc>
  <rcc rId="51132" sId="5">
    <nc r="E156">
      <v>29470</v>
    </nc>
  </rcc>
  <rcc rId="51133" sId="5">
    <nc r="E157">
      <v>42035</v>
    </nc>
  </rcc>
  <rcc rId="51134" sId="5">
    <nc r="E158">
      <v>8710</v>
    </nc>
  </rcc>
  <rcc rId="51135" sId="5">
    <nc r="E159">
      <v>9330</v>
    </nc>
  </rcc>
  <rcc rId="51136" sId="5">
    <nc r="E160">
      <v>21680</v>
    </nc>
  </rcc>
  <rcc rId="51137" sId="5">
    <nc r="E161">
      <v>93980</v>
    </nc>
  </rcc>
  <rcc rId="51138" sId="5">
    <nc r="E162">
      <v>82410</v>
    </nc>
  </rcc>
  <rcc rId="51139" sId="5">
    <nc r="E163">
      <v>25115</v>
    </nc>
  </rcc>
  <rcc rId="51140" sId="5">
    <nc r="E164">
      <v>47255</v>
    </nc>
  </rcc>
  <rcc rId="51141" sId="5">
    <nc r="E165">
      <v>3405</v>
    </nc>
  </rcc>
  <rcc rId="51142" sId="5">
    <nc r="E166">
      <v>26565</v>
    </nc>
  </rcc>
  <rcc rId="51143" sId="5">
    <nc r="E167">
      <v>3490</v>
    </nc>
  </rcc>
  <rcc rId="51144" sId="5">
    <nc r="E168">
      <v>15645</v>
    </nc>
  </rcc>
  <rcc rId="51145" sId="5">
    <nc r="E169">
      <v>15070</v>
    </nc>
  </rcc>
  <rcc rId="51146" sId="5">
    <nc r="E170">
      <v>13995</v>
    </nc>
  </rcc>
  <rcc rId="51147" sId="5">
    <nc r="E171">
      <v>76310</v>
    </nc>
  </rcc>
  <rcc rId="51148" sId="5">
    <nc r="E172">
      <v>44055</v>
    </nc>
  </rcc>
  <rcc rId="51149" sId="5">
    <nc r="E173">
      <v>24100</v>
    </nc>
  </rcc>
  <rcc rId="51150" sId="5">
    <nc r="E174">
      <v>13050</v>
    </nc>
  </rcc>
  <rcc rId="51151" sId="5">
    <nc r="E175">
      <v>57890</v>
    </nc>
  </rcc>
  <rcc rId="51152" sId="5">
    <nc r="E176">
      <v>47425</v>
    </nc>
  </rcc>
  <rcc rId="51153" sId="5">
    <nc r="E177">
      <v>39475</v>
    </nc>
  </rcc>
  <rcc rId="51154" sId="5">
    <nc r="E178">
      <v>8460</v>
    </nc>
  </rcc>
  <rcc rId="51155" sId="5">
    <nc r="E179">
      <v>55280</v>
    </nc>
  </rcc>
  <rcc rId="51156" sId="5">
    <nc r="E180">
      <v>42285</v>
    </nc>
  </rcc>
  <rcc rId="51157" sId="5">
    <nc r="E181">
      <v>13575</v>
    </nc>
  </rcc>
  <rcc rId="51158" sId="5">
    <nc r="E182">
      <v>11720</v>
    </nc>
  </rcc>
  <rcc rId="51159" sId="5">
    <nc r="E183">
      <v>34470</v>
    </nc>
  </rcc>
  <rcc rId="51160" sId="5">
    <nc r="E184">
      <v>27610</v>
    </nc>
  </rcc>
  <rcc rId="51161" sId="5">
    <nc r="E185">
      <v>13630</v>
    </nc>
  </rcc>
  <rcc rId="51162" sId="5">
    <nc r="E186">
      <v>23595</v>
    </nc>
  </rcc>
  <rcc rId="51163" sId="5">
    <nc r="E187">
      <v>41675</v>
    </nc>
  </rcc>
  <rcc rId="51164" sId="5">
    <nc r="E188">
      <v>16520</v>
    </nc>
  </rcc>
  <rcc rId="51165" sId="5">
    <nc r="E189">
      <v>131385</v>
    </nc>
  </rcc>
  <rcc rId="51166" sId="5">
    <nc r="E190">
      <v>12610</v>
    </nc>
  </rcc>
  <rcc rId="51167" sId="5">
    <nc r="E191">
      <v>34335</v>
    </nc>
  </rcc>
  <rcc rId="51168" sId="5">
    <nc r="E192">
      <v>40990</v>
    </nc>
  </rcc>
  <rcc rId="51169" sId="5">
    <nc r="E193">
      <v>29470</v>
    </nc>
  </rcc>
  <rcc rId="51170" sId="5">
    <nc r="E194">
      <v>10225</v>
    </nc>
  </rcc>
  <rcc rId="51171" sId="5">
    <nc r="E195">
      <v>12330</v>
    </nc>
  </rcc>
  <rcc rId="51172" sId="5">
    <nc r="E196">
      <v>32625</v>
    </nc>
  </rcc>
  <rcc rId="51173" sId="5">
    <nc r="E197">
      <v>12320</v>
    </nc>
  </rcc>
  <rcc rId="51174" sId="5">
    <nc r="E198">
      <v>21470</v>
    </nc>
  </rcc>
  <rcc rId="51175" sId="5">
    <nc r="E199">
      <v>17155</v>
    </nc>
  </rcc>
  <rcc rId="51176" sId="5">
    <nc r="E201">
      <v>19605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7" sId="5">
    <oc r="B11" t="inlineStr">
      <is>
        <t>Казакова Елена Александровна</t>
      </is>
    </oc>
    <nc r="B11" t="inlineStr">
      <is>
        <t>Филатов Константин Викторович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8" sId="5">
    <oc r="E11">
      <v>46695</v>
    </oc>
    <nc r="E11">
      <v>46780</v>
    </nc>
  </rcc>
  <rfmt sheetId="5" sqref="G11" start="0" length="2147483647">
    <dxf>
      <font>
        <sz val="9"/>
      </font>
    </dxf>
  </rfmt>
  <rcc rId="51179" sId="5">
    <nc r="G11" t="inlineStr">
      <is>
        <t>&gt;46705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19">
    <dxf>
      <fill>
        <patternFill>
          <bgColor theme="0"/>
        </patternFill>
      </fill>
    </dxf>
  </rfmt>
  <rcc rId="51180" sId="16">
    <nc r="E19">
      <v>8199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81" sId="13" numFmtId="4">
    <oc r="D5">
      <v>9456.56</v>
    </oc>
    <nc r="D5">
      <v>9582.9</v>
    </nc>
  </rcc>
  <rcc rId="51182" sId="13">
    <oc r="E6">
      <f>E7*0.0823</f>
    </oc>
    <nc r="E6">
      <f>E7*0.0813</f>
    </nc>
  </rcc>
  <rcc rId="51183" sId="13">
    <oc r="F6">
      <f>F7*0.0823</f>
    </oc>
    <nc r="F6">
      <f>F7*0.0813</f>
    </nc>
  </rcc>
  <rcc rId="51184" sId="13">
    <oc r="G6">
      <f>G7*0.0823</f>
    </oc>
    <nc r="G6">
      <f>G7*0.0813</f>
    </nc>
  </rcc>
  <rcc rId="51185" sId="13">
    <oc r="E7">
      <f>1514-F7</f>
    </oc>
    <nc r="E7">
      <f>1521-F7</f>
    </nc>
  </rcc>
  <rcc rId="51186" sId="13">
    <oc r="F7">
      <f>148*3.23</f>
    </oc>
    <nc r="F7">
      <f>179*3.23</f>
    </nc>
  </rcc>
  <rcc rId="51187" sId="13">
    <oc r="F8">
      <f>148*4.33</f>
    </oc>
    <nc r="F8">
      <f>179*4.33</f>
    </nc>
  </rcc>
  <rcc rId="51188" sId="13" numFmtId="4">
    <oc r="D8">
      <v>338360</v>
    </oc>
    <nc r="D8">
      <v>342500</v>
    </nc>
  </rcc>
  <rcc rId="51189" sId="13" numFmtId="4">
    <oc r="E8">
      <v>1495</v>
    </oc>
    <nc r="E8">
      <v>1990</v>
    </nc>
  </rcc>
  <rcc rId="51190" sId="13" numFmtId="4">
    <oc r="E10">
      <v>87896</v>
    </oc>
    <nc r="E10">
      <v>81210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91" sId="13" numFmtId="4">
    <oc r="E8">
      <v>1990</v>
    </oc>
    <nc r="E8">
      <v>1755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88" sId="16">
    <nc r="E11">
      <v>2502</v>
    </nc>
  </rcc>
  <rcc rId="52089" sId="16">
    <nc r="E9">
      <v>2392</v>
    </nc>
  </rcc>
  <rcc rId="52090" sId="16">
    <nc r="E10">
      <v>1</v>
    </nc>
  </rcc>
  <rcc rId="52091" sId="16">
    <nc r="E7">
      <v>10326</v>
    </nc>
  </rcc>
  <rcc rId="52092" sId="16">
    <nc r="E4">
      <v>1305</v>
    </nc>
  </rcc>
  <rcc rId="52093" sId="16">
    <nc r="E8">
      <v>1112</v>
    </nc>
  </rcc>
  <rcc rId="52094" sId="16">
    <nc r="E18">
      <v>1521</v>
    </nc>
  </rcc>
  <rcc rId="52095" sId="16">
    <nc r="E19">
      <v>8210</v>
    </nc>
  </rcc>
  <rcc rId="52096" sId="16">
    <nc r="E20">
      <v>27559</v>
    </nc>
  </rcc>
  <rcc rId="52097" sId="16">
    <nc r="E22">
      <v>20770</v>
    </nc>
  </rcc>
  <rcc rId="52098" sId="16">
    <nc r="E23">
      <v>41642</v>
    </nc>
  </rcc>
  <rcc rId="52099" sId="16">
    <nc r="E24">
      <v>885</v>
    </nc>
  </rcc>
  <rcc rId="52100" sId="16">
    <nc r="E21">
      <v>5618</v>
    </nc>
  </rcc>
  <rcc rId="52101" sId="16">
    <nc r="E27">
      <v>26753</v>
    </nc>
  </rcc>
  <rcc rId="52102" sId="16">
    <nc r="E28">
      <v>84262</v>
    </nc>
  </rcc>
  <rcc rId="52103" sId="16">
    <nc r="E29">
      <v>26366</v>
    </nc>
  </rcc>
  <rcc rId="52104" sId="16">
    <nc r="E13">
      <v>28250</v>
    </nc>
  </rcc>
  <rcc rId="52105" sId="16">
    <nc r="E15">
      <v>26521</v>
    </nc>
  </rcc>
  <rcc rId="52106" sId="16">
    <nc r="E16">
      <v>622</v>
    </nc>
  </rcc>
  <rcc rId="52107" sId="16">
    <nc r="E14">
      <v>17944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08" sId="2">
    <nc r="E6">
      <v>3220</v>
    </nc>
  </rcc>
  <rcc rId="52109" sId="2">
    <nc r="E7">
      <v>25020</v>
    </nc>
  </rcc>
  <rcc rId="52110" sId="2">
    <nc r="E8">
      <v>23510</v>
    </nc>
  </rcc>
  <rcc rId="52111" sId="2">
    <nc r="E9">
      <v>34410</v>
    </nc>
  </rcc>
  <rcc rId="52112" sId="2">
    <nc r="E11">
      <v>28675</v>
    </nc>
  </rcc>
  <rcc rId="52113" sId="2">
    <nc r="E12">
      <v>21965</v>
    </nc>
  </rcc>
  <rcc rId="52114" sId="2">
    <nc r="E13">
      <v>39475</v>
    </nc>
  </rcc>
  <rcc rId="52115" sId="2">
    <nc r="E14">
      <v>24240</v>
    </nc>
  </rcc>
  <rcc rId="52116" sId="2">
    <nc r="E15">
      <v>45550</v>
    </nc>
  </rcc>
  <rcc rId="52117" sId="2">
    <nc r="E16">
      <v>44110</v>
    </nc>
  </rcc>
  <rcc rId="52118" sId="2">
    <nc r="E17">
      <v>43030</v>
    </nc>
  </rcc>
  <rcc rId="52119" sId="2">
    <nc r="E18">
      <v>20670</v>
    </nc>
  </rcc>
  <rcc rId="52120" sId="2">
    <nc r="E19">
      <v>3495</v>
    </nc>
  </rcc>
  <rcc rId="52121" sId="2">
    <nc r="E20">
      <v>3450</v>
    </nc>
  </rcc>
  <rcc rId="52122" sId="2">
    <nc r="E21">
      <v>32115</v>
    </nc>
  </rcc>
  <rcc rId="52123" sId="2">
    <nc r="E22">
      <v>10080</v>
    </nc>
  </rcc>
  <rcc rId="52124" sId="2">
    <nc r="E23">
      <v>3265</v>
    </nc>
  </rcc>
  <rcc rId="52125" sId="2">
    <nc r="E24">
      <v>13215</v>
    </nc>
  </rcc>
  <rcc rId="52126" sId="2">
    <nc r="E25">
      <v>16115</v>
    </nc>
  </rcc>
  <rcc rId="52127" sId="2">
    <nc r="E26">
      <v>16405</v>
    </nc>
  </rcc>
  <rcc rId="52128" sId="2">
    <nc r="E27">
      <v>52250</v>
    </nc>
  </rcc>
  <rcc rId="52129" sId="2">
    <nc r="E28">
      <v>13860</v>
    </nc>
  </rcc>
  <rcc rId="52130" sId="2">
    <nc r="E29">
      <v>76170</v>
    </nc>
  </rcc>
  <rcc rId="52131" sId="2">
    <nc r="E30">
      <v>11250</v>
    </nc>
  </rcc>
  <rcc rId="52132" sId="2">
    <nc r="E31">
      <v>3335</v>
    </nc>
  </rcc>
  <rcc rId="52133" sId="2">
    <nc r="E32">
      <v>28410</v>
    </nc>
  </rcc>
  <rcc rId="52134" sId="2">
    <nc r="E33">
      <v>1965</v>
    </nc>
  </rcc>
  <rcc rId="52135" sId="2">
    <nc r="E34">
      <v>54760</v>
    </nc>
  </rcc>
  <rcc rId="52136" sId="2">
    <nc r="E35">
      <v>59585</v>
    </nc>
  </rcc>
  <rcc rId="52137" sId="2">
    <nc r="E36">
      <v>16660</v>
    </nc>
  </rcc>
  <rcc rId="52138" sId="2">
    <nc r="E37">
      <v>40405</v>
    </nc>
  </rcc>
  <rcc rId="52139" sId="2">
    <nc r="E38">
      <v>50375</v>
    </nc>
  </rcc>
  <rcc rId="52140" sId="2">
    <nc r="E39">
      <v>37070</v>
    </nc>
  </rcc>
  <rcc rId="52141" sId="2">
    <nc r="E40">
      <v>32995</v>
    </nc>
  </rcc>
  <rcc rId="52142" sId="2">
    <nc r="E41">
      <v>35785</v>
    </nc>
  </rcc>
  <rcc rId="52143" sId="2">
    <nc r="E42">
      <v>32710</v>
    </nc>
  </rcc>
  <rcc rId="52144" sId="2">
    <nc r="E43">
      <v>8240</v>
    </nc>
  </rcc>
  <rcc rId="52145" sId="2">
    <nc r="E44">
      <v>37660</v>
    </nc>
  </rcc>
  <rcc rId="52146" sId="2">
    <nc r="E45">
      <v>29380</v>
    </nc>
  </rcc>
  <rcc rId="52147" sId="2">
    <nc r="E46">
      <v>47940</v>
    </nc>
  </rcc>
  <rcc rId="52148" sId="2">
    <nc r="E47">
      <v>57460</v>
    </nc>
  </rcc>
  <rcc rId="52149" sId="2">
    <nc r="E48">
      <v>43870</v>
    </nc>
  </rcc>
  <rcc rId="52150" sId="2">
    <nc r="E49">
      <v>92675</v>
    </nc>
  </rcc>
  <rcc rId="52151" sId="2">
    <nc r="E50">
      <v>86460</v>
    </nc>
  </rcc>
  <rcc rId="52152" sId="2">
    <nc r="E51">
      <v>12400</v>
    </nc>
  </rcc>
  <rcc rId="52153" sId="2">
    <nc r="E52">
      <v>13250</v>
    </nc>
  </rcc>
  <rcc rId="52154" sId="2">
    <nc r="E53">
      <v>23810</v>
    </nc>
  </rcc>
  <rcc rId="52155" sId="2">
    <nc r="E54">
      <v>15210</v>
    </nc>
  </rcc>
  <rcc rId="52156" sId="2">
    <nc r="E55">
      <v>46760</v>
    </nc>
  </rcc>
  <rcc rId="52157" sId="2">
    <nc r="E56">
      <v>13785</v>
    </nc>
  </rcc>
  <rcc rId="52158" sId="2">
    <nc r="E57">
      <v>4700</v>
    </nc>
  </rcc>
  <rcc rId="52159" sId="2">
    <nc r="E58">
      <v>26055</v>
    </nc>
  </rcc>
  <rcc rId="52160" sId="2">
    <nc r="E59">
      <v>25265</v>
    </nc>
  </rcc>
  <rcc rId="52161" sId="2">
    <nc r="E60">
      <v>13345</v>
    </nc>
  </rcc>
  <rfmt sheetId="2" sqref="E61">
    <dxf>
      <fill>
        <patternFill patternType="solid">
          <bgColor rgb="FFFF0000"/>
        </patternFill>
      </fill>
    </dxf>
  </rfmt>
  <rcc rId="52162" sId="2">
    <nc r="E61">
      <v>73135</v>
    </nc>
  </rcc>
  <rcc rId="52163" sId="2">
    <nc r="E62">
      <v>16955</v>
    </nc>
  </rcc>
  <rcc rId="52164" sId="2">
    <nc r="E63">
      <v>2220</v>
    </nc>
  </rcc>
  <rcc rId="52165" sId="2">
    <nc r="E64">
      <v>21645</v>
    </nc>
  </rcc>
  <rcc rId="52166" sId="2">
    <nc r="E65">
      <v>74200</v>
    </nc>
  </rcc>
  <rcc rId="52167" sId="2">
    <nc r="E66">
      <v>37645</v>
    </nc>
  </rcc>
  <rcc rId="52168" sId="2">
    <nc r="E67">
      <v>9180</v>
    </nc>
  </rcc>
  <rcc rId="52169" sId="2">
    <nc r="E68">
      <v>31305</v>
    </nc>
  </rcc>
  <rcc rId="52170" sId="2">
    <nc r="E69">
      <v>58940</v>
    </nc>
  </rcc>
  <rcc rId="52171" sId="2">
    <nc r="E70">
      <v>91765</v>
    </nc>
  </rcc>
  <rcc rId="52172" sId="2">
    <nc r="E71">
      <v>38735</v>
    </nc>
  </rcc>
  <rcc rId="52173" sId="2">
    <nc r="E72">
      <v>8840</v>
    </nc>
  </rcc>
  <rcc rId="52174" sId="2">
    <nc r="E73">
      <v>64400</v>
    </nc>
  </rcc>
  <rcc rId="52175" sId="2">
    <nc r="E74">
      <v>11080</v>
    </nc>
  </rcc>
  <rcc rId="52176" sId="2">
    <nc r="E75">
      <v>375</v>
    </nc>
  </rcc>
  <rcc rId="52177" sId="2">
    <nc r="E76">
      <v>28935</v>
    </nc>
  </rcc>
  <rcc rId="52178" sId="2">
    <nc r="E77">
      <v>24600</v>
    </nc>
  </rcc>
  <rcc rId="52179" sId="2">
    <nc r="E78">
      <v>42350</v>
    </nc>
  </rcc>
  <rcc rId="52180" sId="2">
    <nc r="E79">
      <v>9330</v>
    </nc>
  </rcc>
  <rcc rId="52181" sId="2">
    <nc r="E80">
      <v>30370</v>
    </nc>
  </rcc>
  <rcc rId="52182" sId="2">
    <nc r="E81">
      <v>13155</v>
    </nc>
  </rcc>
  <rcc rId="52183" sId="2">
    <nc r="E82">
      <v>2800</v>
    </nc>
  </rcc>
  <rcc rId="52184" sId="2">
    <nc r="E83">
      <v>8280</v>
    </nc>
  </rcc>
  <rcc rId="52185" sId="2">
    <nc r="E84">
      <v>15165</v>
    </nc>
  </rcc>
  <rcc rId="52186" sId="2">
    <nc r="E85">
      <v>10950</v>
    </nc>
  </rcc>
  <rcc rId="52187" sId="2">
    <nc r="E86">
      <v>43090</v>
    </nc>
  </rcc>
  <rfmt sheetId="2" sqref="E87">
    <dxf>
      <fill>
        <patternFill patternType="solid">
          <bgColor rgb="FFFF0000"/>
        </patternFill>
      </fill>
    </dxf>
  </rfmt>
  <rcc rId="52188" sId="2">
    <nc r="E87">
      <v>37335</v>
    </nc>
  </rcc>
  <rcc rId="52189" sId="2">
    <nc r="E88">
      <v>21340</v>
    </nc>
  </rcc>
  <rcc rId="52190" sId="2">
    <nc r="E89">
      <v>70945</v>
    </nc>
  </rcc>
  <rcc rId="52191" sId="2">
    <nc r="E90">
      <v>63920</v>
    </nc>
  </rcc>
  <rcc rId="52192" sId="2">
    <nc r="E91">
      <v>17345</v>
    </nc>
  </rcc>
  <rcc rId="52193" sId="2">
    <nc r="E92">
      <v>13960</v>
    </nc>
  </rcc>
  <rcc rId="52194" sId="2">
    <nc r="E93">
      <v>740</v>
    </nc>
  </rcc>
  <rcc rId="52195" sId="2">
    <nc r="E94">
      <v>41325</v>
    </nc>
  </rcc>
  <rcc rId="52196" sId="2">
    <nc r="E95">
      <v>18380</v>
    </nc>
  </rcc>
  <rcc rId="52197" sId="2">
    <nc r="E96">
      <v>43120</v>
    </nc>
  </rcc>
  <rcc rId="52198" sId="2">
    <nc r="E97">
      <v>27640</v>
    </nc>
  </rcc>
  <rcc rId="52199" sId="2">
    <nc r="E98">
      <v>14820</v>
    </nc>
  </rcc>
  <rcc rId="52200" sId="2">
    <nc r="E99">
      <v>14590</v>
    </nc>
  </rcc>
  <rcc rId="52201" sId="2">
    <nc r="E100">
      <v>6910</v>
    </nc>
  </rcc>
  <rcc rId="52202" sId="2">
    <nc r="E101">
      <v>17495</v>
    </nc>
  </rcc>
  <rcc rId="52203" sId="2">
    <nc r="E102">
      <v>56460</v>
    </nc>
  </rcc>
  <rcc rId="52204" sId="2">
    <nc r="E103">
      <v>7150</v>
    </nc>
  </rcc>
  <rcc rId="52205" sId="2">
    <nc r="E104">
      <v>25180</v>
    </nc>
  </rcc>
  <rcc rId="52206" sId="2">
    <nc r="E105">
      <v>22710</v>
    </nc>
  </rcc>
  <rcc rId="52207" sId="2">
    <nc r="E106">
      <v>101265</v>
    </nc>
  </rcc>
  <rcc rId="52208" sId="2">
    <nc r="E107">
      <v>11055</v>
    </nc>
  </rcc>
  <rcc rId="52209" sId="2">
    <nc r="E108">
      <v>35095</v>
    </nc>
  </rcc>
  <rcc rId="52210" sId="2">
    <nc r="E109">
      <v>27275</v>
    </nc>
  </rcc>
  <rcc rId="52211" sId="2">
    <nc r="E110">
      <v>14825</v>
    </nc>
  </rcc>
  <rcc rId="52212" sId="2">
    <nc r="E111">
      <v>26110</v>
    </nc>
  </rcc>
  <rcc rId="52213" sId="2">
    <nc r="E112">
      <v>18560</v>
    </nc>
  </rcc>
  <rcc rId="52214" sId="2">
    <nc r="E113">
      <v>60360</v>
    </nc>
  </rcc>
  <rcc rId="52215" sId="2">
    <nc r="E114">
      <v>17925</v>
    </nc>
  </rcc>
  <rcc rId="52216" sId="2">
    <nc r="E115">
      <v>50980</v>
    </nc>
  </rcc>
  <rcc rId="52217" sId="2">
    <nc r="E116">
      <v>22225</v>
    </nc>
  </rcc>
  <rcc rId="52218" sId="2">
    <nc r="E117">
      <v>10035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19" sId="3">
    <nc r="E7">
      <v>15605</v>
    </nc>
  </rcc>
  <rcc rId="52220" sId="3">
    <nc r="E8">
      <v>1505</v>
    </nc>
  </rcc>
  <rcc rId="52221" sId="3">
    <nc r="E9">
      <v>16880</v>
    </nc>
  </rcc>
  <rcc rId="52222" sId="3">
    <nc r="E10">
      <v>16215</v>
    </nc>
  </rcc>
  <rcc rId="52223" sId="3">
    <nc r="E11">
      <v>1805</v>
    </nc>
  </rcc>
  <rcc rId="52224" sId="3">
    <nc r="E12">
      <v>30685</v>
    </nc>
  </rcc>
  <rcc rId="52225" sId="3">
    <nc r="E13">
      <v>1185</v>
    </nc>
  </rcc>
  <rcc rId="52226" sId="3">
    <nc r="E14">
      <v>22500</v>
    </nc>
  </rcc>
  <rcc rId="52227" sId="3">
    <nc r="E15">
      <v>7880</v>
    </nc>
  </rcc>
  <rcc rId="52228" sId="3">
    <nc r="E16">
      <v>80005</v>
    </nc>
  </rcc>
  <rcc rId="52229" sId="3">
    <nc r="E17">
      <v>47495</v>
    </nc>
  </rcc>
  <rcc rId="52230" sId="3">
    <nc r="E18">
      <v>17695</v>
    </nc>
  </rcc>
  <rcc rId="52231" sId="3">
    <nc r="E19">
      <v>165470</v>
    </nc>
  </rcc>
  <rcc rId="52232" sId="3">
    <nc r="E20">
      <v>6445</v>
    </nc>
  </rcc>
  <rcc rId="52233" sId="3">
    <nc r="E21">
      <v>16630</v>
    </nc>
  </rcc>
  <rcc rId="52234" sId="3">
    <nc r="E22">
      <v>14860</v>
    </nc>
  </rcc>
  <rcc rId="52235" sId="3">
    <nc r="E23">
      <v>39675</v>
    </nc>
  </rcc>
  <rcc rId="52236" sId="3">
    <nc r="E24">
      <v>56580</v>
    </nc>
  </rcc>
  <rcc rId="52237" sId="3">
    <nc r="E25">
      <v>13010</v>
    </nc>
  </rcc>
  <rcc rId="52238" sId="3">
    <nc r="E26">
      <v>15</v>
    </nc>
  </rcc>
  <rcc rId="52239" sId="3">
    <nc r="E27">
      <v>58425</v>
    </nc>
  </rcc>
  <rcc rId="52240" sId="3">
    <nc r="E29">
      <v>36200</v>
    </nc>
  </rcc>
  <rcc rId="52241" sId="3">
    <nc r="E30">
      <v>36985</v>
    </nc>
  </rcc>
  <rcc rId="52242" sId="3">
    <nc r="E31">
      <v>72425</v>
    </nc>
  </rcc>
  <rcc rId="52243" sId="4">
    <nc r="E7">
      <v>8970</v>
    </nc>
  </rcc>
  <rcc rId="52244" sId="4">
    <nc r="E8">
      <v>56300</v>
    </nc>
  </rcc>
  <rcc rId="52245" sId="4">
    <nc r="E9">
      <v>9330</v>
    </nc>
  </rcc>
  <rcc rId="52246" sId="4">
    <nc r="E10">
      <v>26870</v>
    </nc>
  </rcc>
  <rcc rId="52247" sId="4">
    <nc r="E11">
      <v>15435</v>
    </nc>
  </rcc>
  <rcc rId="52248" sId="4">
    <nc r="E12">
      <v>48445</v>
    </nc>
  </rcc>
  <rcc rId="52249" sId="4">
    <nc r="E13">
      <v>19090</v>
    </nc>
  </rcc>
  <rcc rId="52250" sId="4">
    <nc r="E14">
      <v>10155</v>
    </nc>
  </rcc>
  <rcc rId="52251" sId="4">
    <nc r="E15">
      <v>32185</v>
    </nc>
  </rcc>
  <rcc rId="52252" sId="4">
    <nc r="E16">
      <v>37700</v>
    </nc>
  </rcc>
  <rcc rId="52253" sId="4">
    <nc r="E17">
      <v>34720</v>
    </nc>
  </rcc>
  <rcc rId="52254" sId="4">
    <nc r="E18">
      <v>38590</v>
    </nc>
  </rcc>
  <rcc rId="52255" sId="4">
    <nc r="E19">
      <v>59095</v>
    </nc>
  </rcc>
  <rcc rId="52256" sId="4">
    <nc r="E20">
      <v>5445</v>
    </nc>
  </rcc>
  <rcc rId="52257" sId="4">
    <nc r="E21">
      <v>12055</v>
    </nc>
  </rcc>
  <rcc rId="52258" sId="4">
    <nc r="E22">
      <v>23480</v>
    </nc>
  </rcc>
  <rcc rId="52259" sId="4">
    <nc r="E23">
      <v>50150</v>
    </nc>
  </rcc>
  <rcc rId="52260" sId="4">
    <nc r="E24">
      <v>35440</v>
    </nc>
  </rcc>
  <rcc rId="52261" sId="4">
    <nc r="E25">
      <v>37720</v>
    </nc>
  </rcc>
  <rcc rId="52262" sId="4">
    <nc r="E26">
      <v>20165</v>
    </nc>
  </rcc>
  <rcc rId="52263" sId="4">
    <nc r="E27">
      <v>15825</v>
    </nc>
  </rcc>
  <rcc rId="52264" sId="4">
    <nc r="E28">
      <v>60120</v>
    </nc>
  </rcc>
  <rcc rId="52265" sId="4">
    <nc r="E29">
      <v>36590</v>
    </nc>
  </rcc>
  <rcc rId="52266" sId="4">
    <nc r="E30">
      <v>2285</v>
    </nc>
  </rcc>
  <rcc rId="52267" sId="4">
    <nc r="E31">
      <v>25460</v>
    </nc>
  </rcc>
  <rcc rId="52268" sId="4">
    <nc r="E32">
      <v>34645</v>
    </nc>
  </rcc>
  <rcc rId="52269" sId="4">
    <nc r="E33">
      <v>40210</v>
    </nc>
  </rcc>
  <rcc rId="52270" sId="4">
    <nc r="E34">
      <v>23335</v>
    </nc>
  </rcc>
  <rcc rId="52271" sId="4">
    <nc r="E36">
      <v>54635</v>
    </nc>
  </rcc>
  <rcc rId="52272" sId="4">
    <nc r="E37">
      <v>42140</v>
    </nc>
  </rcc>
  <rcc rId="52273" sId="4">
    <nc r="E38">
      <v>15455</v>
    </nc>
  </rcc>
  <rcc rId="52274" sId="4">
    <nc r="E39">
      <v>43600</v>
    </nc>
  </rcc>
  <rcc rId="52275" sId="4">
    <nc r="E40">
      <v>39930</v>
    </nc>
  </rcc>
  <rcc rId="52276" sId="4">
    <nc r="E41">
      <v>8440</v>
    </nc>
  </rcc>
  <rcc rId="52277" sId="4">
    <nc r="E42">
      <v>108140</v>
    </nc>
  </rcc>
  <rcc rId="52278" sId="4">
    <nc r="E43">
      <v>13785</v>
    </nc>
  </rcc>
  <rcc rId="52279" sId="4">
    <nc r="E44">
      <v>4445</v>
    </nc>
  </rcc>
  <rcc rId="52280" sId="4">
    <nc r="E45">
      <v>90945</v>
    </nc>
  </rcc>
  <rcc rId="52281" sId="4">
    <nc r="E46">
      <v>11065</v>
    </nc>
  </rcc>
  <rcc rId="52282" sId="4">
    <nc r="E47">
      <v>13425</v>
    </nc>
  </rcc>
  <rcc rId="52283" sId="4">
    <nc r="E48">
      <v>54790</v>
    </nc>
  </rcc>
  <rcc rId="52284" sId="4">
    <nc r="E49">
      <v>16695</v>
    </nc>
  </rcc>
  <rcc rId="52285" sId="4">
    <nc r="E50">
      <v>34750</v>
    </nc>
  </rcc>
  <rcc rId="52286" sId="4">
    <nc r="E51">
      <v>19170</v>
    </nc>
  </rcc>
  <rcc rId="52287" sId="4">
    <nc r="E52">
      <v>10950</v>
    </nc>
  </rcc>
  <rcc rId="52288" sId="4">
    <nc r="E53">
      <v>21775</v>
    </nc>
  </rcc>
  <rcc rId="52289" sId="4">
    <nc r="E54">
      <v>6810</v>
    </nc>
  </rcc>
  <rcc rId="52290" sId="4">
    <nc r="E55">
      <v>59920</v>
    </nc>
  </rcc>
  <rcc rId="52291" sId="4">
    <nc r="E56">
      <v>61165</v>
    </nc>
  </rcc>
  <rcc rId="52292" sId="4">
    <nc r="E57">
      <v>7385</v>
    </nc>
  </rcc>
  <rcc rId="52293" sId="4">
    <nc r="E58">
      <v>32325</v>
    </nc>
  </rcc>
  <rcc rId="52294" sId="4">
    <nc r="E59">
      <v>15470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9" sId="1">
    <nc r="D8">
      <v>8146</v>
    </nc>
  </rcc>
  <rcc rId="50760" sId="1">
    <nc r="D9">
      <v>3524</v>
    </nc>
  </rcc>
  <rcc rId="50761" sId="1">
    <nc r="D10">
      <v>17681</v>
    </nc>
  </rcc>
  <rcc rId="50762" sId="1">
    <nc r="D11">
      <v>23635</v>
    </nc>
  </rcc>
  <rcc rId="50763" sId="1">
    <nc r="D13">
      <v>7947</v>
    </nc>
  </rcc>
  <rcc rId="50764" sId="1">
    <nc r="D14">
      <v>5880</v>
    </nc>
  </rcc>
  <rcc rId="50765" sId="1">
    <nc r="D15">
      <v>5407</v>
    </nc>
  </rcc>
  <rcc rId="50766" sId="1">
    <nc r="D16">
      <v>9721</v>
    </nc>
  </rcc>
  <rcc rId="50767" sId="1">
    <nc r="D18">
      <v>13715</v>
    </nc>
  </rcc>
  <rcc rId="50768" sId="1">
    <nc r="D19">
      <v>3923</v>
    </nc>
  </rcc>
  <rcc rId="50769" sId="1">
    <nc r="D20">
      <v>12813</v>
    </nc>
  </rcc>
  <rcc rId="50770" sId="1">
    <nc r="D21">
      <v>15677</v>
    </nc>
  </rcc>
  <rcc rId="50771" sId="1">
    <nc r="D30">
      <v>5167</v>
    </nc>
  </rcc>
  <rcc rId="50772" sId="1">
    <nc r="D31">
      <v>4734</v>
    </nc>
  </rcc>
  <rcc rId="50773" sId="1">
    <nc r="D33">
      <v>22886</v>
    </nc>
  </rcc>
  <rcc rId="50774" sId="1">
    <nc r="D34">
      <v>18202</v>
    </nc>
  </rcc>
  <rcc rId="50775" sId="1">
    <nc r="D36">
      <v>17304</v>
    </nc>
  </rcc>
  <rcc rId="50776" sId="1">
    <nc r="D37">
      <v>3063</v>
    </nc>
  </rcc>
  <rcc rId="50777" sId="1">
    <nc r="D38">
      <v>33471</v>
    </nc>
  </rcc>
  <rcc rId="50778" sId="1">
    <nc r="D39">
      <v>28503</v>
    </nc>
  </rcc>
  <rcc rId="50779" sId="1">
    <nc r="D45">
      <v>15107</v>
    </nc>
  </rcc>
  <rcc rId="50780" sId="1">
    <nc r="D46">
      <v>9166</v>
    </nc>
  </rcc>
  <rcc rId="50781" sId="1">
    <nc r="D47">
      <v>1692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95" sId="5">
    <nc r="E6">
      <v>17455</v>
    </nc>
  </rcc>
  <rcc rId="52296" sId="5">
    <nc r="E7">
      <v>6395</v>
    </nc>
  </rcc>
  <rcc rId="52297" sId="5">
    <nc r="E8">
      <v>25660</v>
    </nc>
  </rcc>
  <rcc rId="52298" sId="5">
    <nc r="E9">
      <v>15115</v>
    </nc>
  </rcc>
  <rcc rId="52299" sId="5">
    <nc r="E10">
      <v>25525</v>
    </nc>
  </rcc>
  <rcc rId="52300" sId="5">
    <nc r="E11">
      <v>46955</v>
    </nc>
  </rcc>
  <rfmt sheetId="5" sqref="D11:E11">
    <dxf>
      <fill>
        <patternFill>
          <bgColor theme="0"/>
        </patternFill>
      </fill>
    </dxf>
  </rfmt>
  <rcc rId="52301" sId="5">
    <oc r="G11" t="inlineStr">
      <is>
        <t>&gt;46705</t>
      </is>
    </oc>
    <nc r="G11"/>
  </rcc>
  <rcc rId="52302" sId="5">
    <nc r="E12">
      <v>24955</v>
    </nc>
  </rcc>
  <rcc rId="52303" sId="5">
    <nc r="E13">
      <v>15740</v>
    </nc>
  </rcc>
  <rcc rId="52304" sId="5">
    <nc r="E14">
      <v>1430</v>
    </nc>
  </rcc>
  <rcc rId="52305" sId="5">
    <nc r="E15">
      <v>20325</v>
    </nc>
  </rcc>
  <rcc rId="52306" sId="5">
    <nc r="E16">
      <v>9185</v>
    </nc>
  </rcc>
  <rcc rId="52307" sId="5">
    <nc r="E17">
      <v>35015</v>
    </nc>
  </rcc>
  <rcc rId="52308" sId="5">
    <nc r="E18">
      <v>21905</v>
    </nc>
  </rcc>
  <rcc rId="52309" sId="5">
    <nc r="E19">
      <v>17935</v>
    </nc>
  </rcc>
  <rcc rId="52310" sId="5">
    <nc r="E20">
      <v>61325</v>
    </nc>
  </rcc>
  <rcc rId="52311" sId="5">
    <nc r="E21">
      <v>73235</v>
    </nc>
  </rcc>
  <rcc rId="52312" sId="5">
    <nc r="E22">
      <v>58125</v>
    </nc>
  </rcc>
  <rcc rId="52313" sId="5">
    <nc r="E23">
      <v>14785</v>
    </nc>
  </rcc>
  <rcc rId="52314" sId="5">
    <nc r="E24">
      <v>10745</v>
    </nc>
  </rcc>
  <rcc rId="52315" sId="5">
    <nc r="E25">
      <v>14560</v>
    </nc>
  </rcc>
  <rcc rId="52316" sId="5">
    <nc r="E26">
      <v>10525</v>
    </nc>
  </rcc>
  <rcc rId="52317" sId="5">
    <nc r="E27">
      <v>7990</v>
    </nc>
  </rcc>
  <rcc rId="52318" sId="5">
    <nc r="E28">
      <v>9640</v>
    </nc>
  </rcc>
  <rcc rId="52319" sId="5">
    <nc r="E29">
      <v>30505</v>
    </nc>
  </rcc>
  <rcc rId="52320" sId="5">
    <nc r="E30">
      <v>67275</v>
    </nc>
  </rcc>
  <rcc rId="52321" sId="5">
    <nc r="E31">
      <v>24940</v>
    </nc>
  </rcc>
  <rcc rId="52322" sId="5">
    <nc r="E32">
      <v>21375</v>
    </nc>
  </rcc>
  <rcc rId="52323" sId="5">
    <nc r="E33">
      <v>57325</v>
    </nc>
  </rcc>
  <rcc rId="52324" sId="5">
    <nc r="E34">
      <v>16010</v>
    </nc>
  </rcc>
  <rcc rId="52325" sId="5">
    <nc r="E35">
      <v>12825</v>
    </nc>
  </rcc>
  <rcc rId="52326" sId="5">
    <nc r="E36">
      <v>74850</v>
    </nc>
  </rcc>
  <rcc rId="52327" sId="5">
    <nc r="E37">
      <v>31395</v>
    </nc>
  </rcc>
  <rcc rId="52328" sId="5">
    <nc r="E38">
      <v>98735</v>
    </nc>
  </rcc>
  <rcc rId="52329" sId="5">
    <nc r="E39">
      <v>15465</v>
    </nc>
  </rcc>
  <rcc rId="52330" sId="5">
    <nc r="E40">
      <v>68205</v>
    </nc>
  </rcc>
  <rcc rId="52331" sId="5">
    <nc r="E41">
      <v>22260</v>
    </nc>
  </rcc>
  <rcc rId="52332" sId="5">
    <nc r="E42">
      <v>112310</v>
    </nc>
  </rcc>
  <rcc rId="52333" sId="5">
    <nc r="E43">
      <v>17720</v>
    </nc>
  </rcc>
  <rcc rId="52334" sId="5">
    <nc r="E44">
      <v>23975</v>
    </nc>
  </rcc>
  <rcc rId="52335" sId="5">
    <nc r="E45">
      <v>22945</v>
    </nc>
  </rcc>
  <rcc rId="52336" sId="5">
    <nc r="E46">
      <v>2255</v>
    </nc>
  </rcc>
  <rcc rId="52337" sId="5">
    <nc r="E47">
      <v>16990</v>
    </nc>
  </rcc>
  <rcc rId="52338" sId="5">
    <nc r="E48">
      <v>29070</v>
    </nc>
  </rcc>
  <rcc rId="52339" sId="5">
    <nc r="E49">
      <v>37655</v>
    </nc>
  </rcc>
  <rcc rId="52340" sId="5">
    <nc r="E50">
      <v>23420</v>
    </nc>
  </rcc>
  <rcc rId="52341" sId="5">
    <nc r="E51">
      <v>6420</v>
    </nc>
  </rcc>
  <rcc rId="52342" sId="5">
    <nc r="E52">
      <v>27450</v>
    </nc>
  </rcc>
  <rcc rId="52343" sId="5">
    <nc r="E53">
      <v>38310</v>
    </nc>
  </rcc>
  <rcc rId="52344" sId="5">
    <nc r="E54">
      <v>47680</v>
    </nc>
  </rcc>
  <rcc rId="52345" sId="5">
    <nc r="E55">
      <v>13010</v>
    </nc>
  </rcc>
  <rcc rId="52346" sId="5">
    <nc r="E56">
      <v>278920</v>
    </nc>
  </rcc>
  <rcc rId="52347" sId="5">
    <nc r="E57">
      <v>37250</v>
    </nc>
  </rcc>
  <rcc rId="52348" sId="5">
    <nc r="E58">
      <v>17415</v>
    </nc>
  </rcc>
  <rcc rId="52349" sId="5">
    <nc r="E61">
      <v>6405</v>
    </nc>
  </rcc>
  <rcc rId="52350" sId="5">
    <nc r="E62">
      <v>11145</v>
    </nc>
  </rcc>
  <rcc rId="52351" sId="5">
    <nc r="E63">
      <v>4345</v>
    </nc>
  </rcc>
  <rcc rId="52352" sId="5">
    <nc r="E64">
      <v>23715</v>
    </nc>
  </rcc>
  <rcc rId="52353" sId="5">
    <nc r="E65">
      <v>9565</v>
    </nc>
  </rcc>
  <rcc rId="52354" sId="5">
    <nc r="E66">
      <v>27065</v>
    </nc>
  </rcc>
  <rcc rId="52355" sId="5">
    <nc r="E67">
      <v>44790</v>
    </nc>
  </rcc>
  <rcc rId="52356" sId="5">
    <nc r="E68">
      <v>8920</v>
    </nc>
  </rcc>
  <rcc rId="52357" sId="5">
    <nc r="E69">
      <v>6545</v>
    </nc>
  </rcc>
  <rcc rId="52358" sId="5">
    <nc r="E70">
      <v>21480</v>
    </nc>
  </rcc>
  <rcc rId="52359" sId="5">
    <nc r="E71">
      <v>38985</v>
    </nc>
  </rcc>
  <rcc rId="52360" sId="5">
    <nc r="E72">
      <v>36710</v>
    </nc>
  </rcc>
  <rcc rId="52361" sId="5">
    <nc r="E73">
      <v>5545</v>
    </nc>
  </rcc>
  <rcc rId="52362" sId="5">
    <nc r="E74">
      <v>12790</v>
    </nc>
  </rcc>
  <rcc rId="52363" sId="5">
    <nc r="E75">
      <v>1440</v>
    </nc>
  </rcc>
  <rcc rId="52364" sId="5">
    <nc r="E76">
      <v>70315</v>
    </nc>
  </rcc>
  <rcc rId="52365" sId="5">
    <nc r="E77">
      <v>16905</v>
    </nc>
  </rcc>
  <rcc rId="52366" sId="5">
    <nc r="E78">
      <v>13775</v>
    </nc>
  </rcc>
  <rcc rId="52367" sId="5">
    <nc r="E79">
      <v>12100</v>
    </nc>
  </rcc>
  <rcc rId="52368" sId="5">
    <nc r="E80">
      <v>11345</v>
    </nc>
  </rcc>
  <rcc rId="52369" sId="5">
    <nc r="E81">
      <v>12115</v>
    </nc>
  </rcc>
  <rcc rId="52370" sId="5">
    <nc r="E82">
      <v>3205</v>
    </nc>
  </rcc>
  <rcc rId="52371" sId="5">
    <nc r="E83">
      <v>18345</v>
    </nc>
  </rcc>
  <rcc rId="52372" sId="5">
    <nc r="E84">
      <v>715</v>
    </nc>
  </rcc>
  <rcc rId="52373" sId="5">
    <nc r="E85">
      <v>27700</v>
    </nc>
  </rcc>
  <rcc rId="52374" sId="5">
    <nc r="E86">
      <v>28590</v>
    </nc>
  </rcc>
  <rcc rId="52375" sId="5">
    <nc r="E87">
      <v>9810</v>
    </nc>
  </rcc>
  <rcc rId="52376" sId="5">
    <nc r="E88">
      <v>3235</v>
    </nc>
  </rcc>
  <rcc rId="52377" sId="5">
    <nc r="E89">
      <v>55830</v>
    </nc>
  </rcc>
  <rcc rId="52378" sId="5">
    <nc r="E90">
      <v>28670</v>
    </nc>
  </rcc>
  <rcc rId="52379" sId="5">
    <nc r="E91">
      <v>76040</v>
    </nc>
  </rcc>
  <rcc rId="52380" sId="5">
    <nc r="E92">
      <v>44315</v>
    </nc>
  </rcc>
  <rcc rId="52381" sId="5">
    <nc r="E93">
      <v>3550</v>
    </nc>
  </rcc>
  <rcc rId="52382" sId="5">
    <nc r="E94">
      <v>5980</v>
    </nc>
  </rcc>
  <rcc rId="52383" sId="5">
    <nc r="E95">
      <v>25805</v>
    </nc>
  </rcc>
  <rcc rId="52384" sId="5">
    <nc r="E96">
      <v>11045</v>
    </nc>
  </rcc>
  <rcc rId="52385" sId="5">
    <nc r="E97">
      <v>38425</v>
    </nc>
  </rcc>
  <rcc rId="52386" sId="5">
    <nc r="E98">
      <v>10245</v>
    </nc>
  </rcc>
  <rcc rId="52387" sId="5">
    <nc r="E99">
      <v>55745</v>
    </nc>
  </rcc>
  <rcc rId="52388" sId="5">
    <nc r="E100">
      <v>34680</v>
    </nc>
  </rcc>
  <rcc rId="52389" sId="5">
    <nc r="E101">
      <v>40245</v>
    </nc>
  </rcc>
  <rcc rId="52390" sId="5">
    <nc r="E102">
      <v>22335</v>
    </nc>
  </rcc>
  <rcc rId="52391" sId="5">
    <nc r="E103">
      <v>17710</v>
    </nc>
  </rcc>
  <rcc rId="52392" sId="5">
    <nc r="E104">
      <v>25795</v>
    </nc>
  </rcc>
  <rcc rId="52393" sId="5">
    <nc r="E105">
      <v>6405</v>
    </nc>
  </rcc>
  <rcc rId="52394" sId="5">
    <nc r="E106">
      <v>12220</v>
    </nc>
  </rcc>
  <rcc rId="52395" sId="5">
    <nc r="E107">
      <v>5480</v>
    </nc>
  </rcc>
  <rcc rId="52396" sId="5">
    <nc r="E108">
      <v>102915</v>
    </nc>
  </rcc>
  <rcc rId="52397" sId="5">
    <nc r="E109">
      <v>35780</v>
    </nc>
  </rcc>
  <rcc rId="52398" sId="5">
    <nc r="E110">
      <v>21460</v>
    </nc>
  </rcc>
  <rcc rId="52399" sId="5">
    <nc r="E111">
      <v>37220</v>
    </nc>
  </rcc>
  <rcc rId="52400" sId="5">
    <nc r="E112">
      <v>7980</v>
    </nc>
  </rcc>
  <rcc rId="52401" sId="5">
    <nc r="E113">
      <v>22515</v>
    </nc>
  </rcc>
  <rcc rId="52402" sId="5">
    <nc r="E114">
      <v>14195</v>
    </nc>
  </rcc>
  <rcc rId="52403" sId="5">
    <nc r="E115">
      <v>51205</v>
    </nc>
  </rcc>
  <rcc rId="52404" sId="5">
    <nc r="E116">
      <v>40195</v>
    </nc>
  </rcc>
  <rcc rId="52405" sId="5">
    <nc r="E117">
      <v>101905</v>
    </nc>
  </rcc>
  <rcc rId="52406" sId="5">
    <nc r="E118">
      <v>48770</v>
    </nc>
  </rcc>
  <rcc rId="52407" sId="5">
    <nc r="E119">
      <v>5710</v>
    </nc>
  </rcc>
  <rcc rId="52408" sId="5">
    <nc r="E120">
      <v>91050</v>
    </nc>
  </rcc>
  <rcc rId="52409" sId="5">
    <nc r="E122">
      <v>17470</v>
    </nc>
  </rcc>
  <rcc rId="52410" sId="5">
    <nc r="E123">
      <v>6450</v>
    </nc>
  </rcc>
  <rcc rId="52411" sId="5">
    <nc r="E124">
      <v>10490</v>
    </nc>
  </rcc>
  <rcc rId="52412" sId="5">
    <nc r="E125">
      <v>12770</v>
    </nc>
  </rcc>
  <rcc rId="52413" sId="5">
    <nc r="E126">
      <v>36305</v>
    </nc>
  </rcc>
  <rcc rId="52414" sId="5">
    <nc r="E127">
      <v>72660</v>
    </nc>
  </rcc>
  <rcc rId="52415" sId="5">
    <nc r="E128">
      <v>16435</v>
    </nc>
  </rcc>
  <rcc rId="52416" sId="5">
    <nc r="E129">
      <v>18470</v>
    </nc>
  </rcc>
  <rcc rId="52417" sId="5">
    <nc r="E130">
      <v>12570</v>
    </nc>
  </rcc>
  <rcc rId="52418" sId="5">
    <nc r="E131">
      <v>9560</v>
    </nc>
  </rcc>
  <rcc rId="52419" sId="5">
    <nc r="E132">
      <v>11225</v>
    </nc>
  </rcc>
  <rcc rId="52420" sId="5">
    <nc r="E133">
      <v>21895</v>
    </nc>
  </rcc>
  <rcc rId="52421" sId="5">
    <nc r="E134">
      <v>22170</v>
    </nc>
  </rcc>
  <rcc rId="52422" sId="5">
    <nc r="E135">
      <v>34075</v>
    </nc>
  </rcc>
  <rcc rId="52423" sId="5">
    <nc r="E136">
      <v>63295</v>
    </nc>
  </rcc>
  <rcc rId="52424" sId="5">
    <nc r="E137">
      <v>32720</v>
    </nc>
  </rcc>
  <rcc rId="52425" sId="5">
    <nc r="E138">
      <v>34030</v>
    </nc>
  </rcc>
  <rcc rId="52426" sId="5">
    <nc r="E139">
      <v>43825</v>
    </nc>
  </rcc>
  <rcc rId="52427" sId="5">
    <nc r="E140">
      <v>22225</v>
    </nc>
  </rcc>
  <rcc rId="52428" sId="5">
    <nc r="E141">
      <v>10540</v>
    </nc>
  </rcc>
  <rcc rId="52429" sId="5">
    <nc r="E142">
      <v>32330</v>
    </nc>
  </rcc>
  <rcc rId="52430" sId="5">
    <nc r="E143">
      <v>43950</v>
    </nc>
  </rcc>
  <rcc rId="52431" sId="5">
    <nc r="E144">
      <v>66460</v>
    </nc>
  </rcc>
  <rcc rId="52432" sId="5">
    <nc r="E145">
      <v>14445</v>
    </nc>
  </rcc>
  <rcc rId="52433" sId="5">
    <nc r="E146">
      <v>16670</v>
    </nc>
  </rcc>
  <rcc rId="52434" sId="5">
    <nc r="E147">
      <v>35195</v>
    </nc>
  </rcc>
  <rcc rId="52435" sId="5">
    <nc r="E148">
      <v>17795</v>
    </nc>
  </rcc>
  <rcc rId="52436" sId="5">
    <nc r="E151">
      <v>50455</v>
    </nc>
  </rcc>
  <rcc rId="52437" sId="5">
    <nc r="E152">
      <v>25895</v>
    </nc>
  </rcc>
  <rcc rId="52438" sId="5">
    <nc r="E153">
      <v>1405</v>
    </nc>
  </rcc>
  <rcc rId="52439" sId="5">
    <nc r="E154">
      <v>31435</v>
    </nc>
  </rcc>
  <rcc rId="52440" sId="5">
    <nc r="E155">
      <v>88375</v>
    </nc>
  </rcc>
  <rcc rId="52441" sId="5">
    <nc r="E156">
      <v>29730</v>
    </nc>
  </rcc>
  <rcc rId="52442" sId="5">
    <nc r="E157">
      <v>42420</v>
    </nc>
  </rcc>
  <rcc rId="52443" sId="5">
    <nc r="E158">
      <v>8875</v>
    </nc>
  </rcc>
  <rcc rId="52444" sId="5">
    <nc r="E159">
      <v>9440</v>
    </nc>
  </rcc>
  <rcc rId="52445" sId="5">
    <nc r="E160">
      <v>22110</v>
    </nc>
  </rcc>
  <rcc rId="52446" sId="5">
    <nc r="E161">
      <v>94095</v>
    </nc>
  </rcc>
  <rcc rId="52447" sId="5">
    <nc r="E162">
      <v>82890</v>
    </nc>
  </rcc>
  <rcc rId="52448" sId="5">
    <nc r="E163">
      <v>25380</v>
    </nc>
  </rcc>
  <rcc rId="52449" sId="5">
    <nc r="E164">
      <v>47280</v>
    </nc>
  </rcc>
  <rcc rId="52450" sId="5">
    <nc r="E165">
      <v>3515</v>
    </nc>
  </rcc>
  <rcc rId="52451" sId="5">
    <nc r="E166">
      <v>26715</v>
    </nc>
  </rcc>
  <rcc rId="52452" sId="5">
    <nc r="E167">
      <v>3595</v>
    </nc>
  </rcc>
  <rcc rId="52453" sId="5">
    <nc r="E168">
      <v>15705</v>
    </nc>
  </rcc>
  <rcc rId="52454" sId="5">
    <nc r="E169">
      <v>15205</v>
    </nc>
  </rcc>
  <rcc rId="52455" sId="5">
    <nc r="E170">
      <v>14190</v>
    </nc>
  </rcc>
  <rcc rId="52456" sId="5">
    <nc r="E171">
      <v>76340</v>
    </nc>
  </rcc>
  <rcc rId="52457" sId="5">
    <nc r="E172">
      <v>44200</v>
    </nc>
  </rcc>
  <rcc rId="52458" sId="5">
    <nc r="E173">
      <v>24410</v>
    </nc>
  </rcc>
  <rcc rId="52459" sId="5">
    <nc r="E174">
      <v>13185</v>
    </nc>
  </rcc>
  <rcc rId="52460" sId="5">
    <nc r="E175">
      <v>58135</v>
    </nc>
  </rcc>
  <rcc rId="52461" sId="5">
    <nc r="E176">
      <v>47530</v>
    </nc>
  </rcc>
  <rcc rId="52462" sId="5">
    <nc r="E177">
      <v>39850</v>
    </nc>
  </rcc>
  <rcc rId="52463" sId="5">
    <nc r="E178">
      <v>9060</v>
    </nc>
  </rcc>
  <rcc rId="52464" sId="5">
    <nc r="E179">
      <v>55525</v>
    </nc>
  </rcc>
  <rcc rId="52465" sId="5">
    <nc r="E180">
      <v>42470</v>
    </nc>
  </rcc>
  <rcc rId="52466" sId="5">
    <nc r="E181">
      <v>13750</v>
    </nc>
  </rcc>
  <rcc rId="52467" sId="5">
    <nc r="E182">
      <v>11870</v>
    </nc>
  </rcc>
  <rcc rId="52468" sId="5">
    <nc r="E183">
      <v>34705</v>
    </nc>
  </rcc>
  <rcc rId="52469" sId="5">
    <nc r="E184">
      <v>27990</v>
    </nc>
  </rcc>
  <rcc rId="52470" sId="5">
    <nc r="E185">
      <v>13805</v>
    </nc>
  </rcc>
  <rcc rId="52471" sId="5">
    <nc r="E186">
      <v>23825</v>
    </nc>
  </rcc>
  <rcc rId="52472" sId="5">
    <nc r="E187">
      <v>41740</v>
    </nc>
  </rcc>
  <rcc rId="52473" sId="5">
    <nc r="E188">
      <v>16890</v>
    </nc>
  </rcc>
  <rcc rId="52474" sId="5">
    <nc r="E189">
      <v>131755</v>
    </nc>
  </rcc>
  <rcc rId="52475" sId="5">
    <nc r="E190">
      <v>12915</v>
    </nc>
  </rcc>
  <rcc rId="52476" sId="5">
    <nc r="E191">
      <v>34830</v>
    </nc>
  </rcc>
  <rcc rId="52477" sId="5">
    <nc r="E192">
      <v>41530</v>
    </nc>
  </rcc>
  <rcc rId="52478" sId="5">
    <nc r="E193">
      <v>29545</v>
    </nc>
  </rcc>
  <rcc rId="52479" sId="5">
    <nc r="E194">
      <v>10225</v>
    </nc>
  </rcc>
  <rcc rId="52480" sId="5">
    <nc r="E195">
      <v>12460</v>
    </nc>
  </rcc>
  <rcc rId="52481" sId="5">
    <nc r="E196">
      <v>33125</v>
    </nc>
  </rcc>
  <rcc rId="52482" sId="5">
    <nc r="E197">
      <v>12425</v>
    </nc>
  </rcc>
  <rcc rId="52483" sId="5">
    <nc r="E198">
      <v>21620</v>
    </nc>
  </rcc>
  <rcc rId="52484" sId="5">
    <nc r="E199">
      <v>17310</v>
    </nc>
  </rcc>
  <rcc rId="52485" sId="5">
    <nc r="E201">
      <v>19870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0" sId="2">
    <oc r="E87">
      <v>37335</v>
    </oc>
    <nc r="E87">
      <v>37495</v>
    </nc>
  </rcc>
  <rfmt sheetId="2" sqref="E87">
    <dxf>
      <fill>
        <patternFill>
          <bgColor theme="0"/>
        </patternFill>
      </fill>
    </dxf>
  </rfmt>
  <rfmt sheetId="2" sqref="E61">
    <dxf>
      <fill>
        <patternFill>
          <bgColor theme="0"/>
        </patternFill>
      </fill>
    </dxf>
  </rfmt>
  <rcc rId="52501" sId="2">
    <oc r="E61">
      <v>73135</v>
    </oc>
    <nc r="E61">
      <v>73320</v>
    </nc>
  </rcc>
  <rcc rId="52502" sId="5">
    <oc r="E71">
      <v>38985</v>
    </oc>
    <nc r="E71">
      <v>39090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3" sId="10">
    <oc r="C8">
      <f>3371.89</f>
    </oc>
    <nc r="C8">
      <f>3258.62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4" sId="13" numFmtId="4">
    <oc r="D5">
      <v>9582.9</v>
    </oc>
    <nc r="D5">
      <v>9890.36</v>
    </nc>
  </rcc>
  <rcc rId="52505" sId="13">
    <oc r="G6">
      <f>G7*0.0813</f>
    </oc>
    <nc r="G6">
      <f>G7*0.051</f>
    </nc>
  </rcc>
  <rcc rId="52506" sId="13">
    <oc r="F6">
      <f>F7*0.0813</f>
    </oc>
    <nc r="F6">
      <f>F7*0.051</f>
    </nc>
  </rcc>
  <rcc rId="52507" sId="13">
    <oc r="E6">
      <f>E7*0.0813</f>
    </oc>
    <nc r="E6">
      <f>E7*0.051</f>
    </nc>
  </rcc>
  <rcc rId="52508" sId="13">
    <nc r="E5">
      <f>106.86+6.63</f>
    </nc>
  </rcc>
  <rcc rId="52509" sId="13">
    <nc r="G5">
      <v>109.32</v>
    </nc>
  </rcc>
  <rcc rId="52510" sId="13">
    <oc r="F7">
      <f>179*3.23</f>
    </oc>
    <nc r="F7">
      <f>173*3.23</f>
    </nc>
  </rcc>
  <rcc rId="52511" sId="13">
    <oc r="E7">
      <f>1521-F7</f>
    </oc>
    <nc r="E7">
      <f>1626-F7</f>
    </nc>
  </rcc>
  <rcc rId="52512" sId="13">
    <oc r="F8">
      <f>179*4.33</f>
    </oc>
    <nc r="F8">
      <f>173*4.33</f>
    </nc>
  </rcc>
  <rcc rId="52513" sId="13" numFmtId="4">
    <oc r="D8">
      <v>342500</v>
    </oc>
    <nc r="D8">
      <v>346130</v>
    </nc>
  </rcc>
  <rcc rId="52514" sId="13" numFmtId="4">
    <oc r="E8">
      <v>1755</v>
    </oc>
    <nc r="E8">
      <v>2140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29" sId="13" numFmtId="4">
    <oc r="E10">
      <v>81210</v>
    </oc>
    <nc r="E10">
      <v>77251</v>
    </nc>
  </rcc>
  <rcc rId="52530" sId="13">
    <oc r="E7">
      <f>1626-F7</f>
    </oc>
    <nc r="E7">
      <f>1626-F7</f>
    </nc>
  </rcc>
  <rcc rId="52531" sId="13">
    <oc r="E5">
      <f>106.86+6.63</f>
    </oc>
    <nc r="E5">
      <f>112.23+6.97</f>
    </nc>
  </rcc>
  <rcc rId="52532" sId="13">
    <oc r="G5">
      <v>109.32</v>
    </oc>
    <nc r="G5">
      <v>103.63</v>
    </nc>
  </rcc>
  <rcc rId="52533" sId="13" numFmtId="4">
    <oc r="E8">
      <v>2140</v>
    </oc>
    <nc r="E8">
      <v>1177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9">
    <dxf>
      <fill>
        <patternFill>
          <bgColor theme="0"/>
        </patternFill>
      </fill>
    </dxf>
  </rfmt>
  <rcc rId="50782" sId="16">
    <nc r="E9">
      <v>2013</v>
    </nc>
  </rcc>
  <rcc rId="50783" sId="1">
    <oc r="D33">
      <v>22886</v>
    </oc>
    <nc r="D33">
      <v>22887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4" sId="10">
    <oc r="C8">
      <f>3682</f>
    </oc>
    <nc r="C8">
      <f>3371.89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5" sId="16">
    <nc r="E14">
      <v>17887</v>
    </nc>
  </rcc>
  <rfmt sheetId="16" sqref="E14">
    <dxf>
      <fill>
        <patternFill>
          <bgColor theme="0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6" sId="2">
    <nc r="E6">
      <v>2890</v>
    </nc>
  </rcc>
  <rcc rId="50787" sId="2">
    <nc r="E7">
      <v>24945</v>
    </nc>
  </rcc>
  <rcc rId="50788" sId="2">
    <nc r="E8">
      <v>23300</v>
    </nc>
  </rcc>
  <rcc rId="50789" sId="2">
    <nc r="E9">
      <v>33885</v>
    </nc>
  </rcc>
  <rcc rId="50790" sId="2">
    <nc r="E11">
      <v>28535</v>
    </nc>
  </rcc>
  <rcc rId="50791" sId="2">
    <nc r="E12">
      <v>21845</v>
    </nc>
  </rcc>
  <rcc rId="50792" sId="2">
    <nc r="E13">
      <v>38930</v>
    </nc>
  </rcc>
  <rcc rId="50793" sId="2">
    <nc r="E14">
      <v>24070</v>
    </nc>
  </rcc>
  <rcc rId="50794" sId="2">
    <nc r="E15">
      <v>45375</v>
    </nc>
  </rcc>
  <rcc rId="50795" sId="2">
    <nc r="E16">
      <v>44075</v>
    </nc>
  </rcc>
  <rcc rId="50796" sId="2">
    <nc r="E17">
      <v>42550</v>
    </nc>
  </rcc>
  <rcc rId="50797" sId="2">
    <nc r="E18">
      <v>20450</v>
    </nc>
  </rcc>
  <rcc rId="50798" sId="2">
    <nc r="E19">
      <v>3445</v>
    </nc>
  </rcc>
  <rcc rId="50799" sId="2">
    <nc r="E20">
      <v>3405</v>
    </nc>
  </rcc>
  <rcc rId="50800" sId="2">
    <nc r="E21">
      <v>31905</v>
    </nc>
  </rcc>
  <rcc rId="50801" sId="2">
    <nc r="E22">
      <v>9915</v>
    </nc>
  </rcc>
  <rcc rId="50802" sId="2">
    <nc r="E23">
      <v>3110</v>
    </nc>
  </rcc>
  <rcc rId="50803" sId="2">
    <nc r="E24">
      <v>12920</v>
    </nc>
  </rcc>
  <rcc rId="50804" sId="2">
    <nc r="E25">
      <v>15995</v>
    </nc>
  </rcc>
  <rcc rId="50805" sId="2">
    <nc r="E26">
      <v>16210</v>
    </nc>
  </rcc>
  <rcc rId="50806" sId="2">
    <nc r="E27">
      <v>52110</v>
    </nc>
  </rcc>
  <rcc rId="50807" sId="2">
    <nc r="E28">
      <v>13725</v>
    </nc>
  </rcc>
  <rcc rId="50808" sId="2">
    <nc r="E29">
      <v>75450</v>
    </nc>
  </rcc>
  <rcc rId="50809" sId="2">
    <nc r="E30">
      <v>11090</v>
    </nc>
  </rcc>
  <rcc rId="50810" sId="2">
    <nc r="E31">
      <v>3225</v>
    </nc>
  </rcc>
  <rcc rId="50811" sId="2">
    <nc r="E32">
      <v>28245</v>
    </nc>
  </rcc>
  <rcc rId="50812" sId="2">
    <nc r="E33">
      <v>1835</v>
    </nc>
  </rcc>
  <rcc rId="50813" sId="2">
    <nc r="E34">
      <v>54405</v>
    </nc>
  </rcc>
  <rcc rId="50814" sId="2">
    <nc r="E35">
      <v>59235</v>
    </nc>
  </rcc>
  <rcc rId="50815" sId="2">
    <nc r="E36">
      <v>16540</v>
    </nc>
  </rcc>
  <rcc rId="50816" sId="2">
    <nc r="E37">
      <v>40215</v>
    </nc>
  </rcc>
  <rcc rId="50817" sId="2">
    <nc r="E38">
      <v>49715</v>
    </nc>
  </rcc>
  <rcc rId="50818" sId="2">
    <nc r="E39">
      <v>36765</v>
    </nc>
  </rcc>
  <rcc rId="50819" sId="2">
    <nc r="E40">
      <v>32825</v>
    </nc>
  </rcc>
  <rcc rId="50820" sId="2">
    <nc r="E41">
      <v>35510</v>
    </nc>
  </rcc>
  <rcc rId="50821" sId="2">
    <nc r="E42">
      <v>32625</v>
    </nc>
  </rcc>
  <rcc rId="50822" sId="2">
    <nc r="E43">
      <v>8145</v>
    </nc>
  </rcc>
  <rcc rId="50823" sId="2">
    <nc r="E44">
      <v>37625</v>
    </nc>
  </rcc>
  <rcc rId="50824" sId="2">
    <nc r="E45">
      <v>29095</v>
    </nc>
  </rcc>
  <rcc rId="50825" sId="2">
    <nc r="E46">
      <v>47645</v>
    </nc>
  </rcc>
  <rcc rId="50826" sId="2">
    <nc r="E47">
      <v>57135</v>
    </nc>
  </rcc>
  <rcc rId="50827" sId="2">
    <nc r="E48">
      <v>43755</v>
    </nc>
  </rcc>
  <rcc rId="50828" sId="2">
    <nc r="E49">
      <v>92495</v>
    </nc>
  </rcc>
  <rcc rId="50829" sId="2">
    <nc r="E50">
      <v>86020</v>
    </nc>
  </rcc>
  <rcc rId="50830" sId="2">
    <nc r="E51">
      <v>12260</v>
    </nc>
  </rcc>
  <rcc rId="50831" sId="2">
    <nc r="E52">
      <v>13155</v>
    </nc>
  </rcc>
  <rcc rId="50832" sId="2">
    <nc r="E53">
      <v>23620</v>
    </nc>
  </rcc>
  <rcc rId="50833" sId="2">
    <nc r="E54">
      <v>14925</v>
    </nc>
  </rcc>
  <rcc rId="50834" sId="2">
    <nc r="E55">
      <v>46615</v>
    </nc>
  </rcc>
  <rcc rId="50835" sId="2">
    <nc r="E56">
      <v>13605</v>
    </nc>
  </rcc>
  <rcc rId="50836" sId="2">
    <nc r="E57">
      <v>4465</v>
    </nc>
  </rcc>
  <rcc rId="50837" sId="2">
    <nc r="E58">
      <v>25940</v>
    </nc>
  </rcc>
  <rcc rId="50838" sId="2">
    <nc r="E59">
      <v>25120</v>
    </nc>
  </rcc>
  <rcc rId="50839" sId="2">
    <nc r="E60">
      <v>13340</v>
    </nc>
  </rcc>
  <rcc rId="50840" sId="2">
    <nc r="E61">
      <v>73135</v>
    </nc>
  </rcc>
  <rcc rId="50841" sId="2">
    <nc r="E62">
      <v>16740</v>
    </nc>
  </rcc>
  <rcc rId="50842" sId="2">
    <nc r="E63">
      <v>2215</v>
    </nc>
  </rcc>
  <rcc rId="50843" sId="2">
    <nc r="E64">
      <v>21550</v>
    </nc>
  </rcc>
  <rcc rId="50844" sId="2">
    <nc r="E65">
      <v>73720</v>
    </nc>
  </rcc>
  <rcc rId="50845" sId="2">
    <nc r="E66">
      <v>37320</v>
    </nc>
  </rcc>
  <rcc rId="50846" sId="2">
    <nc r="E67">
      <v>9095</v>
    </nc>
  </rcc>
  <rcc rId="50847" sId="2">
    <nc r="E68">
      <v>31125</v>
    </nc>
  </rcc>
  <rcc rId="50848" sId="2">
    <nc r="E69">
      <v>58680</v>
    </nc>
  </rcc>
  <rcc rId="50849" sId="2">
    <nc r="E70">
      <v>91525</v>
    </nc>
  </rcc>
  <rcc rId="50850" sId="2">
    <nc r="E71">
      <v>38620</v>
    </nc>
  </rcc>
  <rcc rId="50851" sId="2">
    <nc r="E72">
      <v>8685</v>
    </nc>
  </rcc>
  <rcc rId="50852" sId="2">
    <nc r="E73">
      <v>63875</v>
    </nc>
  </rcc>
  <rcc rId="50853" sId="2">
    <nc r="E74">
      <v>11050</v>
    </nc>
  </rcc>
  <rcc rId="50854" sId="2">
    <nc r="E75">
      <v>375</v>
    </nc>
  </rcc>
  <rcc rId="50855" sId="2">
    <nc r="E76">
      <v>28785</v>
    </nc>
  </rcc>
  <rcc rId="50856" sId="2">
    <nc r="E77">
      <v>24280</v>
    </nc>
  </rcc>
  <rcc rId="50857" sId="2">
    <nc r="E78">
      <v>42005</v>
    </nc>
  </rcc>
  <rcc rId="50858" sId="2">
    <nc r="E79">
      <v>9265</v>
    </nc>
  </rcc>
  <rcc rId="50859" sId="2">
    <nc r="E80">
      <v>30260</v>
    </nc>
  </rcc>
  <rcc rId="50860" sId="2">
    <nc r="E81">
      <v>12995</v>
    </nc>
  </rcc>
  <rcc rId="50861" sId="2">
    <nc r="E82">
      <v>2640</v>
    </nc>
  </rcc>
  <rcc rId="50862" sId="2">
    <nc r="E83">
      <v>8255</v>
    </nc>
  </rcc>
  <rcc rId="50863" sId="2">
    <nc r="E84">
      <v>15055</v>
    </nc>
  </rcc>
  <rcc rId="50864" sId="2">
    <nc r="E85">
      <v>10865</v>
    </nc>
  </rcc>
  <rcc rId="50865" sId="2">
    <nc r="E86">
      <v>42610</v>
    </nc>
  </rcc>
  <rcc rId="50866" sId="2">
    <nc r="E87">
      <v>37335</v>
    </nc>
  </rcc>
  <rcc rId="50867" sId="2">
    <nc r="E88">
      <v>21215</v>
    </nc>
  </rcc>
  <rcc rId="50868" sId="2">
    <nc r="E89">
      <v>70715</v>
    </nc>
  </rcc>
  <rcc rId="50869" sId="2">
    <nc r="E90">
      <v>63775</v>
    </nc>
  </rcc>
  <rcc rId="50870" sId="2">
    <nc r="E91">
      <v>17165</v>
    </nc>
  </rcc>
  <rcc rId="50871" sId="2">
    <nc r="E92">
      <v>13825</v>
    </nc>
  </rcc>
  <rcc rId="50872" sId="2">
    <nc r="E93">
      <v>740</v>
    </nc>
  </rcc>
  <rcc rId="50873" sId="2">
    <nc r="E94">
      <v>41105</v>
    </nc>
  </rcc>
  <rcc rId="50874" sId="2">
    <nc r="E95">
      <v>18135</v>
    </nc>
  </rcc>
  <rcc rId="50875" sId="2">
    <nc r="E96">
      <v>43015</v>
    </nc>
  </rcc>
  <rcc rId="50876" sId="2">
    <nc r="E97">
      <v>27510</v>
    </nc>
  </rcc>
  <rcc rId="50877" sId="2">
    <nc r="E98">
      <v>14615</v>
    </nc>
  </rcc>
  <rcc rId="50878" sId="2">
    <nc r="E99">
      <v>14495</v>
    </nc>
  </rcc>
  <rcc rId="50879" sId="2">
    <nc r="E100">
      <v>6815</v>
    </nc>
  </rcc>
  <rcc rId="50880" sId="2">
    <nc r="E101">
      <v>17305</v>
    </nc>
  </rcc>
  <rcc rId="50881" sId="2">
    <nc r="E102">
      <v>56245</v>
    </nc>
  </rcc>
  <rcc rId="50882" sId="2">
    <nc r="E103">
      <v>7100</v>
    </nc>
  </rcc>
  <rcc rId="50883" sId="2">
    <nc r="E104">
      <v>25035</v>
    </nc>
  </rcc>
  <rcc rId="50884" sId="2">
    <nc r="E105">
      <v>22540</v>
    </nc>
  </rcc>
  <rcc rId="50885" sId="2">
    <nc r="E106">
      <v>100835</v>
    </nc>
  </rcc>
  <rcc rId="50886" sId="2">
    <nc r="E107">
      <v>11055</v>
    </nc>
  </rcc>
  <rcc rId="50887" sId="2">
    <nc r="E108">
      <v>34800</v>
    </nc>
  </rcc>
  <rcc rId="50888" sId="2">
    <nc r="E109">
      <v>26930</v>
    </nc>
  </rcc>
  <rcc rId="50889" sId="2">
    <nc r="E110">
      <v>14575</v>
    </nc>
  </rcc>
  <rcc rId="50890" sId="2">
    <nc r="E111">
      <v>26025</v>
    </nc>
  </rcc>
  <rcc rId="50891" sId="2">
    <nc r="E112">
      <v>18490</v>
    </nc>
  </rcc>
  <rcc rId="50892" sId="2">
    <nc r="E113">
      <v>60135</v>
    </nc>
  </rcc>
  <rcc rId="50893" sId="2">
    <nc r="E114">
      <v>17770</v>
    </nc>
  </rcc>
  <rcc rId="50894" sId="2">
    <nc r="E115">
      <v>50855</v>
    </nc>
  </rcc>
  <rcc rId="50895" sId="2">
    <nc r="E116">
      <v>22065</v>
    </nc>
  </rcc>
  <rcc rId="50896" sId="2">
    <nc r="E117">
      <v>9930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11" sId="3">
    <nc r="E7">
      <v>15445</v>
    </nc>
  </rcc>
  <rcc rId="50912" sId="3">
    <nc r="E8">
      <v>1460</v>
    </nc>
  </rcc>
  <rcc rId="50913" sId="3">
    <nc r="E9">
      <v>16745</v>
    </nc>
  </rcc>
  <rcc rId="50914" sId="3">
    <nc r="E10">
      <v>16095</v>
    </nc>
  </rcc>
  <rcc rId="50915" sId="3">
    <nc r="E11">
      <v>1460</v>
    </nc>
  </rcc>
  <rcc rId="50916" sId="3">
    <nc r="E12">
      <v>30565</v>
    </nc>
  </rcc>
  <rcc rId="50917" sId="3">
    <nc r="E13">
      <v>990</v>
    </nc>
  </rcc>
  <rcc rId="50918" sId="3">
    <nc r="E14">
      <v>22295</v>
    </nc>
  </rcc>
  <rcc rId="50919" sId="3">
    <nc r="E15">
      <v>7630</v>
    </nc>
  </rcc>
  <rcc rId="50920" sId="3">
    <nc r="E16">
      <v>79860</v>
    </nc>
  </rcc>
  <rcc rId="50921" sId="3">
    <nc r="E17">
      <v>47025</v>
    </nc>
  </rcc>
  <rcc rId="50922" sId="3">
    <nc r="E18">
      <v>17595</v>
    </nc>
  </rcc>
  <rcc rId="50923" sId="3">
    <nc r="E19">
      <v>164615</v>
    </nc>
  </rcc>
  <rcc rId="50924" sId="3">
    <nc r="E20">
      <v>6415</v>
    </nc>
  </rcc>
  <rcc rId="50925" sId="3">
    <nc r="E21">
      <v>16435</v>
    </nc>
  </rcc>
  <rcc rId="50926" sId="3">
    <nc r="E22">
      <v>14745</v>
    </nc>
  </rcc>
  <rcc rId="50927" sId="3">
    <nc r="E23">
      <v>39585</v>
    </nc>
  </rcc>
  <rcc rId="50928" sId="3">
    <nc r="E24">
      <v>56210</v>
    </nc>
  </rcc>
  <rcc rId="50929" sId="3">
    <nc r="E25">
      <v>12950</v>
    </nc>
  </rcc>
  <rcc rId="50930" sId="3">
    <nc r="E26">
      <v>15</v>
    </nc>
  </rcc>
  <rcc rId="50931" sId="3">
    <nc r="E27">
      <v>56830</v>
    </nc>
  </rcc>
  <rcc rId="50932" sId="3">
    <nc r="E29">
      <v>36010</v>
    </nc>
  </rcc>
  <rcc rId="50933" sId="3">
    <nc r="E30">
      <v>36615</v>
    </nc>
  </rcc>
  <rcc rId="50934" sId="3">
    <nc r="E31">
      <v>71925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206" sId="1">
    <oc r="A2" t="inlineStr">
      <is>
        <t>по потреблению электроэнергии за период с  24.08.2024г. по  23.09.2024г.</t>
      </is>
    </oc>
    <nc r="A2" t="inlineStr">
      <is>
        <t>по потреблению электроэнергии за период с  24.09.2024г. по  23.10.2024г.</t>
      </is>
    </nc>
  </rcc>
  <rcc rId="51207" sId="1">
    <oc r="C8">
      <v>8060</v>
    </oc>
    <nc r="C8">
      <v>8146</v>
    </nc>
  </rcc>
  <rcc rId="51208" sId="1">
    <oc r="C9">
      <v>3498</v>
    </oc>
    <nc r="C9">
      <v>3524</v>
    </nc>
  </rcc>
  <rcc rId="51209" sId="1">
    <oc r="C10">
      <v>17482</v>
    </oc>
    <nc r="C10">
      <v>17681</v>
    </nc>
  </rcc>
  <rcc rId="51210" sId="1">
    <oc r="C11">
      <v>23360</v>
    </oc>
    <nc r="C11">
      <v>23635</v>
    </nc>
  </rcc>
  <rcc rId="51211" sId="1">
    <oc r="D8">
      <v>8146</v>
    </oc>
    <nc r="D8"/>
  </rcc>
  <rcc rId="51212" sId="1">
    <oc r="D9">
      <v>3524</v>
    </oc>
    <nc r="D9"/>
  </rcc>
  <rcc rId="51213" sId="1">
    <oc r="D10">
      <v>17681</v>
    </oc>
    <nc r="D10"/>
  </rcc>
  <rcc rId="51214" sId="1">
    <oc r="D11">
      <v>23635</v>
    </oc>
    <nc r="D11"/>
  </rcc>
  <rcc rId="51215" sId="1">
    <oc r="C13">
      <v>7887</v>
    </oc>
    <nc r="C13">
      <v>7947</v>
    </nc>
  </rcc>
  <rcc rId="51216" sId="1">
    <oc r="C14">
      <v>5827</v>
    </oc>
    <nc r="C14">
      <v>5880</v>
    </nc>
  </rcc>
  <rcc rId="51217" sId="1">
    <oc r="C15">
      <v>5338</v>
    </oc>
    <nc r="C15">
      <v>5407</v>
    </nc>
  </rcc>
  <rcc rId="51218" sId="1">
    <oc r="C16">
      <v>9573</v>
    </oc>
    <nc r="C16">
      <v>9721</v>
    </nc>
  </rcc>
  <rcc rId="51219" sId="1">
    <oc r="D13">
      <v>7947</v>
    </oc>
    <nc r="D13"/>
  </rcc>
  <rcc rId="51220" sId="1">
    <oc r="D14">
      <v>5880</v>
    </oc>
    <nc r="D14"/>
  </rcc>
  <rcc rId="51221" sId="1">
    <oc r="D15">
      <v>5407</v>
    </oc>
    <nc r="D15"/>
  </rcc>
  <rcc rId="51222" sId="1">
    <oc r="D16">
      <v>9721</v>
    </oc>
    <nc r="D16"/>
  </rcc>
  <rcc rId="51223" sId="1">
    <oc r="C18">
      <v>13608</v>
    </oc>
    <nc r="C18">
      <v>13715</v>
    </nc>
  </rcc>
  <rcc rId="51224" sId="1">
    <oc r="C19">
      <v>3875</v>
    </oc>
    <nc r="C19">
      <v>3923</v>
    </nc>
  </rcc>
  <rcc rId="51225" sId="1">
    <oc r="C20">
      <v>12686</v>
    </oc>
    <nc r="C20">
      <v>12813</v>
    </nc>
  </rcc>
  <rcc rId="51226" sId="1">
    <oc r="C21">
      <v>15491</v>
    </oc>
    <nc r="C21">
      <v>15677</v>
    </nc>
  </rcc>
  <rcc rId="51227" sId="1">
    <oc r="D18">
      <v>13715</v>
    </oc>
    <nc r="D18"/>
  </rcc>
  <rcc rId="51228" sId="1">
    <oc r="D19">
      <v>3923</v>
    </oc>
    <nc r="D19"/>
  </rcc>
  <rcc rId="51229" sId="1">
    <oc r="D20">
      <v>12813</v>
    </oc>
    <nc r="D20"/>
  </rcc>
  <rcc rId="51230" sId="1">
    <oc r="D21">
      <v>15677</v>
    </oc>
    <nc r="D21"/>
  </rcc>
  <rcc rId="51231" sId="1">
    <oc r="C30">
      <v>5049</v>
    </oc>
    <nc r="C30">
      <v>5167</v>
    </nc>
  </rcc>
  <rcc rId="51232" sId="1">
    <oc r="C31">
      <v>4726</v>
    </oc>
    <nc r="C31">
      <v>4734</v>
    </nc>
  </rcc>
  <rcc rId="51233" sId="1">
    <oc r="C33">
      <v>22885</v>
    </oc>
    <nc r="C33">
      <v>22887</v>
    </nc>
  </rcc>
  <rcc rId="51234" sId="1">
    <oc r="C34">
      <v>18014</v>
    </oc>
    <nc r="C34">
      <v>18202</v>
    </nc>
  </rcc>
  <rfmt sheetId="1" sqref="C35" start="0" length="0">
    <dxf/>
  </rfmt>
  <rcc rId="51235" sId="1">
    <oc r="C36">
      <v>17189</v>
    </oc>
    <nc r="C36">
      <v>17304</v>
    </nc>
  </rcc>
  <rcc rId="51236" sId="1">
    <oc r="C37">
      <v>3029</v>
    </oc>
    <nc r="C37">
      <v>3063</v>
    </nc>
  </rcc>
  <rcc rId="51237" sId="1">
    <oc r="C38">
      <v>33200</v>
    </oc>
    <nc r="C38">
      <v>33471</v>
    </nc>
  </rcc>
  <rcc rId="51238" sId="1">
    <oc r="C39">
      <v>28215</v>
    </oc>
    <nc r="C39">
      <v>28503</v>
    </nc>
  </rcc>
  <rcc rId="51239" sId="1">
    <oc r="D30">
      <v>5167</v>
    </oc>
    <nc r="D30"/>
  </rcc>
  <rcc rId="51240" sId="1">
    <oc r="D31">
      <v>4734</v>
    </oc>
    <nc r="D31"/>
  </rcc>
  <rcc rId="51241" sId="1">
    <oc r="D33">
      <v>22887</v>
    </oc>
    <nc r="D33"/>
  </rcc>
  <rcc rId="51242" sId="1">
    <oc r="D34">
      <v>18202</v>
    </oc>
    <nc r="D34"/>
  </rcc>
  <rcc rId="51243" sId="1">
    <oc r="D36">
      <v>17304</v>
    </oc>
    <nc r="D36"/>
  </rcc>
  <rcc rId="51244" sId="1">
    <oc r="D37">
      <v>3063</v>
    </oc>
    <nc r="D37"/>
  </rcc>
  <rcc rId="51245" sId="1">
    <oc r="D38">
      <v>33471</v>
    </oc>
    <nc r="D38"/>
  </rcc>
  <rcc rId="51246" sId="1">
    <oc r="D39">
      <v>28503</v>
    </oc>
    <nc r="D39"/>
  </rcc>
  <rcc rId="51247" sId="1">
    <oc r="C45">
      <v>14980</v>
    </oc>
    <nc r="C45">
      <v>15107</v>
    </nc>
  </rcc>
  <rcc rId="51248" sId="1">
    <oc r="C46">
      <v>9069</v>
    </oc>
    <nc r="C46">
      <v>9166</v>
    </nc>
  </rcc>
  <rcc rId="51249" sId="1">
    <oc r="C47">
      <v>1675</v>
    </oc>
    <nc r="C47">
      <v>1692</v>
    </nc>
  </rcc>
  <rcc rId="51250" sId="1">
    <oc r="D45">
      <v>15107</v>
    </oc>
    <nc r="D45"/>
  </rcc>
  <rcc rId="51251" sId="1">
    <oc r="D46">
      <v>9166</v>
    </oc>
    <nc r="D46"/>
  </rcc>
  <rcc rId="51252" sId="1">
    <oc r="D47">
      <v>1692</v>
    </oc>
    <nc r="D47"/>
  </rcc>
  <rcc rId="51253" sId="2">
    <oc r="E2" t="inlineStr">
      <is>
        <t>Сентябрь</t>
      </is>
    </oc>
    <nc r="E2" t="inlineStr">
      <is>
        <t>Октябрь</t>
      </is>
    </nc>
  </rcc>
  <rcc rId="51254" sId="2">
    <oc r="D6">
      <v>2655</v>
    </oc>
    <nc r="D6">
      <v>2890</v>
    </nc>
  </rcc>
  <rcc rId="51255" sId="2">
    <oc r="D7">
      <v>24850</v>
    </oc>
    <nc r="D7">
      <v>24945</v>
    </nc>
  </rcc>
  <rcc rId="51256" sId="2">
    <oc r="D8">
      <v>23005</v>
    </oc>
    <nc r="D8">
      <v>23300</v>
    </nc>
  </rcc>
  <rcc rId="51257" sId="2">
    <oc r="D9">
      <v>33530</v>
    </oc>
    <nc r="D9">
      <v>33885</v>
    </nc>
  </rcc>
  <rcc rId="51258" sId="2">
    <oc r="D11">
      <v>28395</v>
    </oc>
    <nc r="D11">
      <v>28535</v>
    </nc>
  </rcc>
  <rcc rId="51259" sId="2">
    <oc r="D12">
      <v>21735</v>
    </oc>
    <nc r="D12">
      <v>21845</v>
    </nc>
  </rcc>
  <rcc rId="51260" sId="2">
    <oc r="D13">
      <v>38395</v>
    </oc>
    <nc r="D13">
      <v>38930</v>
    </nc>
  </rcc>
  <rcc rId="51261" sId="2">
    <oc r="D14">
      <v>23880</v>
    </oc>
    <nc r="D14">
      <v>24070</v>
    </nc>
  </rcc>
  <rcc rId="51262" sId="2">
    <oc r="D15">
      <v>45105</v>
    </oc>
    <nc r="D15">
      <v>45375</v>
    </nc>
  </rcc>
  <rcc rId="51263" sId="2">
    <oc r="D16">
      <v>44040</v>
    </oc>
    <nc r="D16">
      <v>44075</v>
    </nc>
  </rcc>
  <rcc rId="51264" sId="2">
    <oc r="D17">
      <v>41735</v>
    </oc>
    <nc r="D17">
      <v>42550</v>
    </nc>
  </rcc>
  <rcc rId="51265" sId="2">
    <oc r="D18">
      <v>20110</v>
    </oc>
    <nc r="D18">
      <v>20450</v>
    </nc>
  </rcc>
  <rcc rId="51266" sId="2">
    <oc r="D19">
      <v>3385</v>
    </oc>
    <nc r="D19">
      <v>3445</v>
    </nc>
  </rcc>
  <rcc rId="51267" sId="2">
    <oc r="D20">
      <v>3360</v>
    </oc>
    <nc r="D20">
      <v>3405</v>
    </nc>
  </rcc>
  <rcc rId="51268" sId="2">
    <oc r="D21">
      <v>31690</v>
    </oc>
    <nc r="D21">
      <v>31905</v>
    </nc>
  </rcc>
  <rcc rId="51269" sId="2">
    <oc r="D22">
      <v>9765</v>
    </oc>
    <nc r="D22">
      <v>9915</v>
    </nc>
  </rcc>
  <rcc rId="51270" sId="2">
    <oc r="D23">
      <v>2890</v>
    </oc>
    <nc r="D23">
      <v>3110</v>
    </nc>
  </rcc>
  <rcc rId="51271" sId="2">
    <oc r="D24">
      <v>12455</v>
    </oc>
    <nc r="D24">
      <v>12920</v>
    </nc>
  </rcc>
  <rcc rId="51272" sId="2">
    <oc r="D25">
      <v>15895</v>
    </oc>
    <nc r="D25">
      <v>15995</v>
    </nc>
  </rcc>
  <rcc rId="51273" sId="2">
    <oc r="D26">
      <v>16015</v>
    </oc>
    <nc r="D26">
      <v>16210</v>
    </nc>
  </rcc>
  <rcc rId="51274" sId="2">
    <oc r="D27">
      <v>51975</v>
    </oc>
    <nc r="D27">
      <v>52110</v>
    </nc>
  </rcc>
  <rcc rId="51275" sId="2">
    <oc r="D28">
      <v>13555</v>
    </oc>
    <nc r="D28">
      <v>13725</v>
    </nc>
  </rcc>
  <rcc rId="51276" sId="2">
    <oc r="D29">
      <v>75230</v>
    </oc>
    <nc r="D29">
      <v>75450</v>
    </nc>
  </rcc>
  <rcc rId="51277" sId="2">
    <oc r="D30">
      <v>10895</v>
    </oc>
    <nc r="D30">
      <v>11090</v>
    </nc>
  </rcc>
  <rcc rId="51278" sId="2">
    <oc r="D31">
      <v>2970</v>
    </oc>
    <nc r="D31">
      <v>3225</v>
    </nc>
  </rcc>
  <rcc rId="51279" sId="2">
    <oc r="D32">
      <v>28010</v>
    </oc>
    <nc r="D32">
      <v>28245</v>
    </nc>
  </rcc>
  <rcc rId="51280" sId="2">
    <oc r="D33">
      <v>1700</v>
    </oc>
    <nc r="D33">
      <v>1835</v>
    </nc>
  </rcc>
  <rcc rId="51281" sId="2">
    <oc r="D34">
      <v>53935</v>
    </oc>
    <nc r="D34">
      <v>54405</v>
    </nc>
  </rcc>
  <rcc rId="51282" sId="2">
    <oc r="D35">
      <v>58955</v>
    </oc>
    <nc r="D35">
      <v>59235</v>
    </nc>
  </rcc>
  <rcc rId="51283" sId="2">
    <oc r="D36">
      <v>16425</v>
    </oc>
    <nc r="D36">
      <v>16540</v>
    </nc>
  </rcc>
  <rcc rId="51284" sId="2">
    <oc r="D37">
      <v>40010</v>
    </oc>
    <nc r="D37">
      <v>40215</v>
    </nc>
  </rcc>
  <rcc rId="51285" sId="2">
    <oc r="D38">
      <v>49125</v>
    </oc>
    <nc r="D38">
      <v>49715</v>
    </nc>
  </rcc>
  <rcc rId="51286" sId="2">
    <oc r="D39">
      <v>36300</v>
    </oc>
    <nc r="D39">
      <v>36765</v>
    </nc>
  </rcc>
  <rcc rId="51287" sId="2">
    <oc r="D40">
      <v>32640</v>
    </oc>
    <nc r="D40">
      <v>32825</v>
    </nc>
  </rcc>
  <rcc rId="51288" sId="2">
    <oc r="D41">
      <v>35155</v>
    </oc>
    <nc r="D41">
      <v>35510</v>
    </nc>
  </rcc>
  <rcc rId="51289" sId="2">
    <oc r="D42">
      <v>32545</v>
    </oc>
    <nc r="D42">
      <v>32625</v>
    </nc>
  </rcc>
  <rcc rId="51290" sId="2">
    <oc r="D43">
      <v>8005</v>
    </oc>
    <nc r="D43">
      <v>8145</v>
    </nc>
  </rcc>
  <rcc rId="51291" sId="2">
    <oc r="D44">
      <v>37575</v>
    </oc>
    <nc r="D44">
      <v>37625</v>
    </nc>
  </rcc>
  <rcc rId="51292" sId="2">
    <oc r="D45">
      <v>28840</v>
    </oc>
    <nc r="D45">
      <v>29095</v>
    </nc>
  </rcc>
  <rcc rId="51293" sId="2">
    <oc r="D46">
      <v>47185</v>
    </oc>
    <nc r="D46">
      <v>47645</v>
    </nc>
  </rcc>
  <rcc rId="51294" sId="2">
    <oc r="D47">
      <v>56810</v>
    </oc>
    <nc r="D47">
      <v>57135</v>
    </nc>
  </rcc>
  <rcc rId="51295" sId="2">
    <oc r="D48">
      <v>43615</v>
    </oc>
    <nc r="D48">
      <v>43755</v>
    </nc>
  </rcc>
  <rcc rId="51296" sId="2">
    <oc r="D49">
      <v>92315</v>
    </oc>
    <nc r="D49">
      <v>92495</v>
    </nc>
  </rcc>
  <rcc rId="51297" sId="2">
    <oc r="D50">
      <v>85670</v>
    </oc>
    <nc r="D50">
      <v>86020</v>
    </nc>
  </rcc>
  <rcc rId="51298" sId="2">
    <oc r="D51">
      <v>12100</v>
    </oc>
    <nc r="D51">
      <v>12260</v>
    </nc>
  </rcc>
  <rcc rId="51299" sId="2">
    <oc r="D52">
      <v>13010</v>
    </oc>
    <nc r="D52">
      <v>13155</v>
    </nc>
  </rcc>
  <rcc rId="51300" sId="2">
    <oc r="D53">
      <v>23455</v>
    </oc>
    <nc r="D53">
      <v>23620</v>
    </nc>
  </rcc>
  <rcc rId="51301" sId="2">
    <oc r="D54">
      <v>14635</v>
    </oc>
    <nc r="D54">
      <v>14925</v>
    </nc>
  </rcc>
  <rcc rId="51302" sId="2">
    <oc r="D55">
      <v>46475</v>
    </oc>
    <nc r="D55">
      <v>46615</v>
    </nc>
  </rcc>
  <rcc rId="51303" sId="2">
    <oc r="D56">
      <v>13415</v>
    </oc>
    <nc r="D56">
      <v>13605</v>
    </nc>
  </rcc>
  <rcc rId="51304" sId="2">
    <oc r="D57">
      <v>4155</v>
    </oc>
    <nc r="D57">
      <v>4465</v>
    </nc>
  </rcc>
  <rcc rId="51305" sId="2">
    <oc r="D58">
      <v>25765</v>
    </oc>
    <nc r="D58">
      <v>25940</v>
    </nc>
  </rcc>
  <rcc rId="51306" sId="2">
    <oc r="D59">
      <v>25010</v>
    </oc>
    <nc r="D59">
      <v>25120</v>
    </nc>
  </rcc>
  <rcc rId="51307" sId="2">
    <oc r="D60">
      <v>13330</v>
    </oc>
    <nc r="D60">
      <v>13340</v>
    </nc>
  </rcc>
  <rcc rId="51308" sId="2">
    <oc r="D61">
      <v>72980</v>
    </oc>
    <nc r="D61">
      <v>73135</v>
    </nc>
  </rcc>
  <rcc rId="51309" sId="2">
    <oc r="D62">
      <v>16515</v>
    </oc>
    <nc r="D62">
      <v>16740</v>
    </nc>
  </rcc>
  <rcc rId="51310" sId="2">
    <oc r="D63">
      <v>2205</v>
    </oc>
    <nc r="D63">
      <v>2215</v>
    </nc>
  </rcc>
  <rcc rId="51311" sId="2">
    <oc r="D64">
      <v>21465</v>
    </oc>
    <nc r="D64">
      <v>21550</v>
    </nc>
  </rcc>
  <rcc rId="51312" sId="2">
    <oc r="D65">
      <v>73255</v>
    </oc>
    <nc r="D65">
      <v>73720</v>
    </nc>
  </rcc>
  <rcc rId="51313" sId="2">
    <oc r="D66">
      <v>36910</v>
    </oc>
    <nc r="D66">
      <v>37320</v>
    </nc>
  </rcc>
  <rcc rId="51314" sId="2">
    <oc r="D67">
      <v>8995</v>
    </oc>
    <nc r="D67">
      <v>9095</v>
    </nc>
  </rcc>
  <rcc rId="51315" sId="2">
    <oc r="D68">
      <v>30850</v>
    </oc>
    <nc r="D68">
      <v>31125</v>
    </nc>
  </rcc>
  <rcc rId="51316" sId="2">
    <oc r="D69">
      <v>58460</v>
    </oc>
    <nc r="D69">
      <v>58680</v>
    </nc>
  </rcc>
  <rcc rId="51317" sId="2">
    <oc r="D70">
      <v>91360</v>
    </oc>
    <nc r="D70">
      <v>91525</v>
    </nc>
  </rcc>
  <rcc rId="51318" sId="2">
    <oc r="D71">
      <v>38670</v>
    </oc>
    <nc r="D71">
      <v>38620</v>
    </nc>
  </rcc>
  <rcc rId="51319" sId="2">
    <oc r="D72">
      <v>8505</v>
    </oc>
    <nc r="D72">
      <v>8685</v>
    </nc>
  </rcc>
  <rcc rId="51320" sId="2">
    <oc r="D73">
      <v>63625</v>
    </oc>
    <nc r="D73">
      <v>63875</v>
    </nc>
  </rcc>
  <rcc rId="51321" sId="2">
    <oc r="D74">
      <v>10915</v>
    </oc>
    <nc r="D74">
      <v>11050</v>
    </nc>
  </rcc>
  <rcc rId="51322" sId="2">
    <oc r="D76">
      <v>28590</v>
    </oc>
    <nc r="D76">
      <v>28785</v>
    </nc>
  </rcc>
  <rcc rId="51323" sId="2">
    <oc r="D77">
      <v>23860</v>
    </oc>
    <nc r="D77">
      <v>24280</v>
    </nc>
  </rcc>
  <rcc rId="51324" sId="2">
    <oc r="D78">
      <v>41670</v>
    </oc>
    <nc r="D78">
      <v>42005</v>
    </nc>
  </rcc>
  <rcc rId="51325" sId="2">
    <oc r="D79">
      <v>9190</v>
    </oc>
    <nc r="D79">
      <v>9265</v>
    </nc>
  </rcc>
  <rcc rId="51326" sId="2">
    <oc r="D80">
      <v>30135</v>
    </oc>
    <nc r="D80">
      <v>30260</v>
    </nc>
  </rcc>
  <rcc rId="51327" sId="2">
    <oc r="D81">
      <v>12860</v>
    </oc>
    <nc r="D81">
      <v>12995</v>
    </nc>
  </rcc>
  <rcc rId="51328" sId="2">
    <oc r="D82">
      <v>2430</v>
    </oc>
    <nc r="D82">
      <v>2640</v>
    </nc>
  </rcc>
  <rcc rId="51329" sId="2">
    <oc r="D83">
      <v>8235</v>
    </oc>
    <nc r="D83">
      <v>8255</v>
    </nc>
  </rcc>
  <rcc rId="51330" sId="2">
    <oc r="D84">
      <v>14860</v>
    </oc>
    <nc r="D84">
      <v>15055</v>
    </nc>
  </rcc>
  <rcc rId="51331" sId="2">
    <oc r="D85">
      <v>10855</v>
    </oc>
    <nc r="D85">
      <v>10865</v>
    </nc>
  </rcc>
  <rcc rId="51332" sId="2">
    <oc r="D86">
      <v>42460</v>
    </oc>
    <nc r="D86">
      <v>42610</v>
    </nc>
  </rcc>
  <rcc rId="51333" sId="2">
    <oc r="D87">
      <v>37220</v>
    </oc>
    <nc r="D87">
      <v>37335</v>
    </nc>
  </rcc>
  <rcc rId="51334" sId="2">
    <oc r="D88">
      <v>21035</v>
    </oc>
    <nc r="D88">
      <v>21215</v>
    </nc>
  </rcc>
  <rcc rId="51335" sId="2">
    <oc r="D89">
      <v>70515</v>
    </oc>
    <nc r="D89">
      <v>70715</v>
    </nc>
  </rcc>
  <rcc rId="51336" sId="2">
    <oc r="D90">
      <v>63645</v>
    </oc>
    <nc r="D90">
      <v>63775</v>
    </nc>
  </rcc>
  <rcc rId="51337" sId="2">
    <oc r="D91">
      <v>16900</v>
    </oc>
    <nc r="D91">
      <v>17165</v>
    </nc>
  </rcc>
  <rcc rId="51338" sId="2">
    <oc r="D92">
      <v>13755</v>
    </oc>
    <nc r="D92">
      <v>13825</v>
    </nc>
  </rcc>
  <rcc rId="51339" sId="2">
    <oc r="D94">
      <v>40795</v>
    </oc>
    <nc r="D94">
      <v>41105</v>
    </nc>
  </rcc>
  <rcc rId="51340" sId="2">
    <oc r="D95">
      <v>17875</v>
    </oc>
    <nc r="D95">
      <v>18135</v>
    </nc>
  </rcc>
  <rcc rId="51341" sId="2">
    <oc r="D97">
      <v>27270</v>
    </oc>
    <nc r="D97">
      <v>27510</v>
    </nc>
  </rcc>
  <rcc rId="51342" sId="2">
    <oc r="D98">
      <v>14440</v>
    </oc>
    <nc r="D98">
      <v>14615</v>
    </nc>
  </rcc>
  <rcc rId="51343" sId="2">
    <oc r="D99">
      <v>14235</v>
    </oc>
    <nc r="D99">
      <v>14495</v>
    </nc>
  </rcc>
  <rcc rId="51344" sId="2">
    <oc r="D100">
      <v>6715</v>
    </oc>
    <nc r="D100">
      <v>6815</v>
    </nc>
  </rcc>
  <rcc rId="51345" sId="2">
    <oc r="D101">
      <v>17100</v>
    </oc>
    <nc r="D101">
      <v>17305</v>
    </nc>
  </rcc>
  <rcc rId="51346" sId="2">
    <oc r="D102">
      <v>56005</v>
    </oc>
    <nc r="D102">
      <v>56245</v>
    </nc>
  </rcc>
  <rcc rId="51347" sId="2">
    <oc r="D103">
      <v>7095</v>
    </oc>
    <nc r="D103">
      <v>7100</v>
    </nc>
  </rcc>
  <rcc rId="51348" sId="2">
    <oc r="D104">
      <v>24885</v>
    </oc>
    <nc r="D104">
      <v>25035</v>
    </nc>
  </rcc>
  <rcc rId="51349" sId="2">
    <oc r="D105">
      <v>22380</v>
    </oc>
    <nc r="D105">
      <v>22540</v>
    </nc>
  </rcc>
  <rcc rId="51350" sId="2">
    <oc r="D106">
      <v>100120</v>
    </oc>
    <nc r="D106">
      <v>100835</v>
    </nc>
  </rcc>
  <rcc rId="51351" sId="2">
    <oc r="D108">
      <v>34540</v>
    </oc>
    <nc r="D108">
      <v>34800</v>
    </nc>
  </rcc>
  <rcc rId="51352" sId="2">
    <oc r="D109">
      <v>26455</v>
    </oc>
    <nc r="D109">
      <v>26930</v>
    </nc>
  </rcc>
  <rcc rId="51353" sId="2">
    <oc r="D110">
      <v>14290</v>
    </oc>
    <nc r="D110">
      <v>14575</v>
    </nc>
  </rcc>
  <rcc rId="51354" sId="2">
    <oc r="D111">
      <v>25900</v>
    </oc>
    <nc r="D111">
      <v>26025</v>
    </nc>
  </rcc>
  <rcc rId="51355" sId="2">
    <oc r="D112">
      <v>18345</v>
    </oc>
    <nc r="D112">
      <v>18490</v>
    </nc>
  </rcc>
  <rcc rId="51356" sId="2">
    <oc r="D113">
      <v>59860</v>
    </oc>
    <nc r="D113">
      <v>60135</v>
    </nc>
  </rcc>
  <rcc rId="51357" sId="2">
    <oc r="D114">
      <v>17620</v>
    </oc>
    <nc r="D114">
      <v>17770</v>
    </nc>
  </rcc>
  <rcc rId="51358" sId="2">
    <oc r="D115">
      <v>50745</v>
    </oc>
    <nc r="D115">
      <v>50855</v>
    </nc>
  </rcc>
  <rcc rId="51359" sId="2">
    <oc r="D116">
      <v>21905</v>
    </oc>
    <nc r="D116">
      <v>22065</v>
    </nc>
  </rcc>
  <rcc rId="51360" sId="2">
    <oc r="D117">
      <v>9860</v>
    </oc>
    <nc r="D117">
      <v>9930</v>
    </nc>
  </rcc>
  <rcc rId="51361" sId="2">
    <oc r="E6">
      <v>2890</v>
    </oc>
    <nc r="E6"/>
  </rcc>
  <rcc rId="51362" sId="2">
    <oc r="E7">
      <v>24945</v>
    </oc>
    <nc r="E7"/>
  </rcc>
  <rcc rId="51363" sId="2">
    <oc r="E8">
      <v>23300</v>
    </oc>
    <nc r="E8"/>
  </rcc>
  <rcc rId="51364" sId="2">
    <oc r="E9">
      <v>33885</v>
    </oc>
    <nc r="E9"/>
  </rcc>
  <rcc rId="51365" sId="2">
    <oc r="E11">
      <v>28535</v>
    </oc>
    <nc r="E11"/>
  </rcc>
  <rcc rId="51366" sId="2">
    <oc r="E12">
      <v>21845</v>
    </oc>
    <nc r="E12"/>
  </rcc>
  <rcc rId="51367" sId="2">
    <oc r="E13">
      <v>38930</v>
    </oc>
    <nc r="E13"/>
  </rcc>
  <rcc rId="51368" sId="2">
    <oc r="E14">
      <v>24070</v>
    </oc>
    <nc r="E14"/>
  </rcc>
  <rcc rId="51369" sId="2">
    <oc r="E15">
      <v>45375</v>
    </oc>
    <nc r="E15"/>
  </rcc>
  <rcc rId="51370" sId="2">
    <oc r="E16">
      <v>44075</v>
    </oc>
    <nc r="E16"/>
  </rcc>
  <rcc rId="51371" sId="2">
    <oc r="E17">
      <v>42550</v>
    </oc>
    <nc r="E17"/>
  </rcc>
  <rcc rId="51372" sId="2">
    <oc r="E18">
      <v>20450</v>
    </oc>
    <nc r="E18"/>
  </rcc>
  <rcc rId="51373" sId="2">
    <oc r="E19">
      <v>3445</v>
    </oc>
    <nc r="E19"/>
  </rcc>
  <rcc rId="51374" sId="2">
    <oc r="E20">
      <v>3405</v>
    </oc>
    <nc r="E20"/>
  </rcc>
  <rcc rId="51375" sId="2">
    <oc r="E21">
      <v>31905</v>
    </oc>
    <nc r="E21"/>
  </rcc>
  <rcc rId="51376" sId="2">
    <oc r="E22">
      <v>9915</v>
    </oc>
    <nc r="E22"/>
  </rcc>
  <rcc rId="51377" sId="2">
    <oc r="E23">
      <v>3110</v>
    </oc>
    <nc r="E23"/>
  </rcc>
  <rcc rId="51378" sId="2">
    <oc r="E24">
      <v>12920</v>
    </oc>
    <nc r="E24"/>
  </rcc>
  <rcc rId="51379" sId="2">
    <oc r="E25">
      <v>15995</v>
    </oc>
    <nc r="E25"/>
  </rcc>
  <rcc rId="51380" sId="2">
    <oc r="E26">
      <v>16210</v>
    </oc>
    <nc r="E26"/>
  </rcc>
  <rcc rId="51381" sId="2">
    <oc r="E27">
      <v>52110</v>
    </oc>
    <nc r="E27"/>
  </rcc>
  <rcc rId="51382" sId="2">
    <oc r="E28">
      <v>13725</v>
    </oc>
    <nc r="E28"/>
  </rcc>
  <rcc rId="51383" sId="2">
    <oc r="E29">
      <v>75450</v>
    </oc>
    <nc r="E29"/>
  </rcc>
  <rcc rId="51384" sId="2">
    <oc r="E30">
      <v>11090</v>
    </oc>
    <nc r="E30"/>
  </rcc>
  <rcc rId="51385" sId="2">
    <oc r="E31">
      <v>3225</v>
    </oc>
    <nc r="E31"/>
  </rcc>
  <rcc rId="51386" sId="2">
    <oc r="E32">
      <v>28245</v>
    </oc>
    <nc r="E32"/>
  </rcc>
  <rcc rId="51387" sId="2">
    <oc r="E33">
      <v>1835</v>
    </oc>
    <nc r="E33"/>
  </rcc>
  <rcc rId="51388" sId="2">
    <oc r="E34">
      <v>54405</v>
    </oc>
    <nc r="E34"/>
  </rcc>
  <rcc rId="51389" sId="2">
    <oc r="E35">
      <v>59235</v>
    </oc>
    <nc r="E35"/>
  </rcc>
  <rcc rId="51390" sId="2">
    <oc r="E36">
      <v>16540</v>
    </oc>
    <nc r="E36"/>
  </rcc>
  <rcc rId="51391" sId="2">
    <oc r="E37">
      <v>40215</v>
    </oc>
    <nc r="E37"/>
  </rcc>
  <rcc rId="51392" sId="2">
    <oc r="E38">
      <v>49715</v>
    </oc>
    <nc r="E38"/>
  </rcc>
  <rcc rId="51393" sId="2">
    <oc r="E39">
      <v>36765</v>
    </oc>
    <nc r="E39"/>
  </rcc>
  <rcc rId="51394" sId="2">
    <oc r="E40">
      <v>32825</v>
    </oc>
    <nc r="E40"/>
  </rcc>
  <rcc rId="51395" sId="2">
    <oc r="E41">
      <v>35510</v>
    </oc>
    <nc r="E41"/>
  </rcc>
  <rcc rId="51396" sId="2">
    <oc r="E42">
      <v>32625</v>
    </oc>
    <nc r="E42"/>
  </rcc>
  <rcc rId="51397" sId="2">
    <oc r="E43">
      <v>8145</v>
    </oc>
    <nc r="E43"/>
  </rcc>
  <rcc rId="51398" sId="2">
    <oc r="E44">
      <v>37625</v>
    </oc>
    <nc r="E44"/>
  </rcc>
  <rcc rId="51399" sId="2">
    <oc r="E45">
      <v>29095</v>
    </oc>
    <nc r="E45"/>
  </rcc>
  <rcc rId="51400" sId="2">
    <oc r="E46">
      <v>47645</v>
    </oc>
    <nc r="E46"/>
  </rcc>
  <rcc rId="51401" sId="2">
    <oc r="E47">
      <v>57135</v>
    </oc>
    <nc r="E47"/>
  </rcc>
  <rcc rId="51402" sId="2">
    <oc r="E48">
      <v>43755</v>
    </oc>
    <nc r="E48"/>
  </rcc>
  <rcc rId="51403" sId="2">
    <oc r="E49">
      <v>92495</v>
    </oc>
    <nc r="E49"/>
  </rcc>
  <rcc rId="51404" sId="2">
    <oc r="E50">
      <v>86020</v>
    </oc>
    <nc r="E50"/>
  </rcc>
  <rcc rId="51405" sId="2">
    <oc r="E51">
      <v>12260</v>
    </oc>
    <nc r="E51"/>
  </rcc>
  <rcc rId="51406" sId="2">
    <oc r="E52">
      <v>13155</v>
    </oc>
    <nc r="E52"/>
  </rcc>
  <rcc rId="51407" sId="2">
    <oc r="E53">
      <v>23620</v>
    </oc>
    <nc r="E53"/>
  </rcc>
  <rcc rId="51408" sId="2">
    <oc r="E54">
      <v>14925</v>
    </oc>
    <nc r="E54"/>
  </rcc>
  <rcc rId="51409" sId="2">
    <oc r="E55">
      <v>46615</v>
    </oc>
    <nc r="E55"/>
  </rcc>
  <rcc rId="51410" sId="2">
    <oc r="E56">
      <v>13605</v>
    </oc>
    <nc r="E56"/>
  </rcc>
  <rcc rId="51411" sId="2">
    <oc r="E57">
      <v>4465</v>
    </oc>
    <nc r="E57"/>
  </rcc>
  <rcc rId="51412" sId="2">
    <oc r="E58">
      <v>25940</v>
    </oc>
    <nc r="E58"/>
  </rcc>
  <rcc rId="51413" sId="2">
    <oc r="E59">
      <v>25120</v>
    </oc>
    <nc r="E59"/>
  </rcc>
  <rcc rId="51414" sId="2">
    <oc r="E60">
      <v>13340</v>
    </oc>
    <nc r="E60"/>
  </rcc>
  <rcc rId="51415" sId="2">
    <oc r="E61">
      <v>73135</v>
    </oc>
    <nc r="E61"/>
  </rcc>
  <rcc rId="51416" sId="2">
    <oc r="E62">
      <v>16740</v>
    </oc>
    <nc r="E62"/>
  </rcc>
  <rcc rId="51417" sId="2">
    <oc r="E63">
      <v>2215</v>
    </oc>
    <nc r="E63"/>
  </rcc>
  <rcc rId="51418" sId="2">
    <oc r="E64">
      <v>21550</v>
    </oc>
    <nc r="E64"/>
  </rcc>
  <rcc rId="51419" sId="2">
    <oc r="E65">
      <v>73720</v>
    </oc>
    <nc r="E65"/>
  </rcc>
  <rcc rId="51420" sId="2">
    <oc r="E66">
      <v>37320</v>
    </oc>
    <nc r="E66"/>
  </rcc>
  <rcc rId="51421" sId="2">
    <oc r="E67">
      <v>9095</v>
    </oc>
    <nc r="E67"/>
  </rcc>
  <rcc rId="51422" sId="2">
    <oc r="E68">
      <v>31125</v>
    </oc>
    <nc r="E68"/>
  </rcc>
  <rcc rId="51423" sId="2">
    <oc r="E69">
      <v>58680</v>
    </oc>
    <nc r="E69"/>
  </rcc>
  <rcc rId="51424" sId="2">
    <oc r="E70">
      <v>91525</v>
    </oc>
    <nc r="E70"/>
  </rcc>
  <rcc rId="51425" sId="2">
    <oc r="E71">
      <v>38620</v>
    </oc>
    <nc r="E71"/>
  </rcc>
  <rcc rId="51426" sId="2">
    <oc r="E72">
      <v>8685</v>
    </oc>
    <nc r="E72"/>
  </rcc>
  <rcc rId="51427" sId="2">
    <oc r="E73">
      <v>63875</v>
    </oc>
    <nc r="E73"/>
  </rcc>
  <rcc rId="51428" sId="2">
    <oc r="E74">
      <v>11050</v>
    </oc>
    <nc r="E74"/>
  </rcc>
  <rcc rId="51429" sId="2">
    <oc r="E75">
      <v>375</v>
    </oc>
    <nc r="E75"/>
  </rcc>
  <rcc rId="51430" sId="2">
    <oc r="E76">
      <v>28785</v>
    </oc>
    <nc r="E76"/>
  </rcc>
  <rcc rId="51431" sId="2">
    <oc r="E77">
      <v>24280</v>
    </oc>
    <nc r="E77"/>
  </rcc>
  <rcc rId="51432" sId="2">
    <oc r="E78">
      <v>42005</v>
    </oc>
    <nc r="E78"/>
  </rcc>
  <rcc rId="51433" sId="2">
    <oc r="E79">
      <v>9265</v>
    </oc>
    <nc r="E79"/>
  </rcc>
  <rcc rId="51434" sId="2">
    <oc r="E80">
      <v>30260</v>
    </oc>
    <nc r="E80"/>
  </rcc>
  <rcc rId="51435" sId="2">
    <oc r="E81">
      <v>12995</v>
    </oc>
    <nc r="E81"/>
  </rcc>
  <rcc rId="51436" sId="2">
    <oc r="E82">
      <v>2640</v>
    </oc>
    <nc r="E82"/>
  </rcc>
  <rcc rId="51437" sId="2">
    <oc r="E83">
      <v>8255</v>
    </oc>
    <nc r="E83"/>
  </rcc>
  <rcc rId="51438" sId="2">
    <oc r="E84">
      <v>15055</v>
    </oc>
    <nc r="E84"/>
  </rcc>
  <rcc rId="51439" sId="2">
    <oc r="E85">
      <v>10865</v>
    </oc>
    <nc r="E85"/>
  </rcc>
  <rcc rId="51440" sId="2">
    <oc r="E86">
      <v>42610</v>
    </oc>
    <nc r="E86"/>
  </rcc>
  <rcc rId="51441" sId="2">
    <oc r="E87">
      <v>37335</v>
    </oc>
    <nc r="E87"/>
  </rcc>
  <rcc rId="51442" sId="2">
    <oc r="E88">
      <v>21215</v>
    </oc>
    <nc r="E88"/>
  </rcc>
  <rcc rId="51443" sId="2">
    <oc r="E89">
      <v>70715</v>
    </oc>
    <nc r="E89"/>
  </rcc>
  <rcc rId="51444" sId="2">
    <oc r="E90">
      <v>63775</v>
    </oc>
    <nc r="E90"/>
  </rcc>
  <rcc rId="51445" sId="2">
    <oc r="E91">
      <v>17165</v>
    </oc>
    <nc r="E91"/>
  </rcc>
  <rcc rId="51446" sId="2">
    <oc r="E92">
      <v>13825</v>
    </oc>
    <nc r="E92"/>
  </rcc>
  <rcc rId="51447" sId="2">
    <oc r="E93">
      <v>740</v>
    </oc>
    <nc r="E93"/>
  </rcc>
  <rcc rId="51448" sId="2">
    <oc r="E94">
      <v>41105</v>
    </oc>
    <nc r="E94"/>
  </rcc>
  <rcc rId="51449" sId="2">
    <oc r="E95">
      <v>18135</v>
    </oc>
    <nc r="E95"/>
  </rcc>
  <rcc rId="51450" sId="2">
    <oc r="E96">
      <v>43015</v>
    </oc>
    <nc r="E96"/>
  </rcc>
  <rcc rId="51451" sId="2">
    <oc r="E97">
      <v>27510</v>
    </oc>
    <nc r="E97"/>
  </rcc>
  <rcc rId="51452" sId="2">
    <oc r="E98">
      <v>14615</v>
    </oc>
    <nc r="E98"/>
  </rcc>
  <rcc rId="51453" sId="2">
    <oc r="E99">
      <v>14495</v>
    </oc>
    <nc r="E99"/>
  </rcc>
  <rcc rId="51454" sId="2">
    <oc r="E100">
      <v>6815</v>
    </oc>
    <nc r="E100"/>
  </rcc>
  <rcc rId="51455" sId="2">
    <oc r="E101">
      <v>17305</v>
    </oc>
    <nc r="E101"/>
  </rcc>
  <rcc rId="51456" sId="2">
    <oc r="E102">
      <v>56245</v>
    </oc>
    <nc r="E102"/>
  </rcc>
  <rcc rId="51457" sId="2">
    <oc r="E103">
      <v>7100</v>
    </oc>
    <nc r="E103"/>
  </rcc>
  <rcc rId="51458" sId="2">
    <oc r="E104">
      <v>25035</v>
    </oc>
    <nc r="E104"/>
  </rcc>
  <rcc rId="51459" sId="2">
    <oc r="E105">
      <v>22540</v>
    </oc>
    <nc r="E105"/>
  </rcc>
  <rcc rId="51460" sId="2">
    <oc r="E106">
      <v>100835</v>
    </oc>
    <nc r="E106"/>
  </rcc>
  <rcc rId="51461" sId="2">
    <oc r="E107">
      <v>11055</v>
    </oc>
    <nc r="E107"/>
  </rcc>
  <rcc rId="51462" sId="2">
    <oc r="E108">
      <v>34800</v>
    </oc>
    <nc r="E108"/>
  </rcc>
  <rcc rId="51463" sId="2">
    <oc r="E109">
      <v>26930</v>
    </oc>
    <nc r="E109"/>
  </rcc>
  <rcc rId="51464" sId="2">
    <oc r="E110">
      <v>14575</v>
    </oc>
    <nc r="E110"/>
  </rcc>
  <rcc rId="51465" sId="2">
    <oc r="E111">
      <v>26025</v>
    </oc>
    <nc r="E111"/>
  </rcc>
  <rcc rId="51466" sId="2">
    <oc r="E112">
      <v>18490</v>
    </oc>
    <nc r="E112"/>
  </rcc>
  <rcc rId="51467" sId="2">
    <oc r="E113">
      <v>60135</v>
    </oc>
    <nc r="E113"/>
  </rcc>
  <rcc rId="51468" sId="2">
    <oc r="E114">
      <v>17770</v>
    </oc>
    <nc r="E114"/>
  </rcc>
  <rcc rId="51469" sId="2">
    <oc r="E115">
      <v>50855</v>
    </oc>
    <nc r="E115"/>
  </rcc>
  <rcc rId="51470" sId="2">
    <oc r="E116">
      <v>22065</v>
    </oc>
    <nc r="E116"/>
  </rcc>
  <rcc rId="51471" sId="2">
    <oc r="E117">
      <v>9930</v>
    </oc>
    <nc r="E117"/>
  </rcc>
  <rcc rId="51472" sId="3">
    <oc r="E2" t="inlineStr">
      <is>
        <t>Сентябрь</t>
      </is>
    </oc>
    <nc r="E2" t="inlineStr">
      <is>
        <t>Октябрь</t>
      </is>
    </nc>
  </rcc>
  <rcc rId="51473" sId="3">
    <oc r="D7">
      <v>15305</v>
    </oc>
    <nc r="D7">
      <v>15445</v>
    </nc>
  </rcc>
  <rcc rId="51474" sId="3">
    <oc r="D8">
      <v>1400</v>
    </oc>
    <nc r="D8">
      <v>1460</v>
    </nc>
  </rcc>
  <rcc rId="51475" sId="3">
    <oc r="D9">
      <v>16650</v>
    </oc>
    <nc r="D9">
      <v>16745</v>
    </nc>
  </rcc>
  <rcc rId="51476" sId="3">
    <oc r="D10">
      <v>16010</v>
    </oc>
    <nc r="D10">
      <v>16095</v>
    </nc>
  </rcc>
  <rcc rId="51477" sId="3">
    <oc r="D11">
      <v>1155</v>
    </oc>
    <nc r="D11">
      <v>1460</v>
    </nc>
  </rcc>
  <rcc rId="51478" sId="3">
    <oc r="D12">
      <v>30450</v>
    </oc>
    <nc r="D12">
      <v>30565</v>
    </nc>
  </rcc>
  <rcc rId="51479" sId="3">
    <oc r="D13">
      <v>715</v>
    </oc>
    <nc r="D13">
      <v>990</v>
    </nc>
  </rcc>
  <rcc rId="51480" sId="3">
    <oc r="D14">
      <v>21920</v>
    </oc>
    <nc r="D14">
      <v>22295</v>
    </nc>
  </rcc>
  <rcc rId="51481" sId="3">
    <oc r="D15">
      <v>7290</v>
    </oc>
    <nc r="D15">
      <v>7630</v>
    </nc>
  </rcc>
  <rcc rId="51482" sId="3">
    <oc r="D16">
      <v>79680</v>
    </oc>
    <nc r="D16">
      <v>79860</v>
    </nc>
  </rcc>
  <rcc rId="51483" sId="3">
    <oc r="D17">
      <v>46605</v>
    </oc>
    <nc r="D17">
      <v>47025</v>
    </nc>
  </rcc>
  <rcc rId="51484" sId="3">
    <oc r="D18">
      <v>17530</v>
    </oc>
    <nc r="D18">
      <v>17595</v>
    </nc>
  </rcc>
  <rcc rId="51485" sId="3">
    <oc r="D19">
      <v>164300</v>
    </oc>
    <nc r="D19">
      <v>164615</v>
    </nc>
  </rcc>
  <rcc rId="51486" sId="3">
    <oc r="D20">
      <v>6395</v>
    </oc>
    <nc r="D20">
      <v>6415</v>
    </nc>
  </rcc>
  <rcc rId="51487" sId="3">
    <oc r="D21">
      <v>16260</v>
    </oc>
    <nc r="D21">
      <v>16435</v>
    </nc>
  </rcc>
  <rcc rId="51488" sId="3">
    <oc r="D22">
      <v>14630</v>
    </oc>
    <nc r="D22">
      <v>14745</v>
    </nc>
  </rcc>
  <rcc rId="51489" sId="3">
    <oc r="D23">
      <v>39530</v>
    </oc>
    <nc r="D23">
      <v>39585</v>
    </nc>
  </rcc>
  <rcc rId="51490" sId="3">
    <oc r="D24">
      <v>55790</v>
    </oc>
    <nc r="D24">
      <v>56210</v>
    </nc>
  </rcc>
  <rcc rId="51491" sId="3">
    <oc r="D25">
      <v>12905</v>
    </oc>
    <nc r="D25">
      <v>12950</v>
    </nc>
  </rcc>
  <rcc rId="51492" sId="3">
    <oc r="D27">
      <v>55095</v>
    </oc>
    <nc r="D27">
      <v>56830</v>
    </nc>
  </rcc>
  <rcc rId="51493" sId="3">
    <oc r="D29">
      <v>35645</v>
    </oc>
    <nc r="D29">
      <v>36010</v>
    </nc>
  </rcc>
  <rcc rId="51494" sId="3">
    <oc r="D30">
      <v>36180</v>
    </oc>
    <nc r="D30">
      <v>36615</v>
    </nc>
  </rcc>
  <rcc rId="51495" sId="3">
    <oc r="D31">
      <v>71485</v>
    </oc>
    <nc r="D31">
      <v>71925</v>
    </nc>
  </rcc>
  <rcc rId="51496" sId="3">
    <oc r="E7">
      <v>15445</v>
    </oc>
    <nc r="E7"/>
  </rcc>
  <rcc rId="51497" sId="3">
    <oc r="E8">
      <v>1460</v>
    </oc>
    <nc r="E8"/>
  </rcc>
  <rcc rId="51498" sId="3">
    <oc r="E9">
      <v>16745</v>
    </oc>
    <nc r="E9"/>
  </rcc>
  <rcc rId="51499" sId="3">
    <oc r="E10">
      <v>16095</v>
    </oc>
    <nc r="E10"/>
  </rcc>
  <rcc rId="51500" sId="3">
    <oc r="E11">
      <v>1460</v>
    </oc>
    <nc r="E11"/>
  </rcc>
  <rcc rId="51501" sId="3">
    <oc r="E12">
      <v>30565</v>
    </oc>
    <nc r="E12"/>
  </rcc>
  <rcc rId="51502" sId="3">
    <oc r="E13">
      <v>990</v>
    </oc>
    <nc r="E13"/>
  </rcc>
  <rcc rId="51503" sId="3">
    <oc r="E14">
      <v>22295</v>
    </oc>
    <nc r="E14"/>
  </rcc>
  <rcc rId="51504" sId="3">
    <oc r="E15">
      <v>7630</v>
    </oc>
    <nc r="E15"/>
  </rcc>
  <rcc rId="51505" sId="3">
    <oc r="E16">
      <v>79860</v>
    </oc>
    <nc r="E16"/>
  </rcc>
  <rcc rId="51506" sId="3">
    <oc r="E17">
      <v>47025</v>
    </oc>
    <nc r="E17"/>
  </rcc>
  <rcc rId="51507" sId="3">
    <oc r="E18">
      <v>17595</v>
    </oc>
    <nc r="E18"/>
  </rcc>
  <rcc rId="51508" sId="3">
    <oc r="E19">
      <v>164615</v>
    </oc>
    <nc r="E19"/>
  </rcc>
  <rcc rId="51509" sId="3">
    <oc r="E20">
      <v>6415</v>
    </oc>
    <nc r="E20"/>
  </rcc>
  <rcc rId="51510" sId="3">
    <oc r="E21">
      <v>16435</v>
    </oc>
    <nc r="E21"/>
  </rcc>
  <rcc rId="51511" sId="3">
    <oc r="E22">
      <v>14745</v>
    </oc>
    <nc r="E22"/>
  </rcc>
  <rcc rId="51512" sId="3">
    <oc r="E23">
      <v>39585</v>
    </oc>
    <nc r="E23"/>
  </rcc>
  <rcc rId="51513" sId="3">
    <oc r="E24">
      <v>56210</v>
    </oc>
    <nc r="E24"/>
  </rcc>
  <rcc rId="51514" sId="3">
    <oc r="E25">
      <v>12950</v>
    </oc>
    <nc r="E25"/>
  </rcc>
  <rcc rId="51515" sId="3">
    <oc r="E26">
      <v>15</v>
    </oc>
    <nc r="E26"/>
  </rcc>
  <rcc rId="51516" sId="3">
    <oc r="E27">
      <v>56830</v>
    </oc>
    <nc r="E27"/>
  </rcc>
  <rcc rId="51517" sId="3">
    <oc r="E29">
      <v>36010</v>
    </oc>
    <nc r="E29"/>
  </rcc>
  <rcc rId="51518" sId="3">
    <oc r="E30">
      <v>36615</v>
    </oc>
    <nc r="E30"/>
  </rcc>
  <rcc rId="51519" sId="3">
    <oc r="E31">
      <v>71925</v>
    </oc>
    <nc r="E31"/>
  </rcc>
  <rcc rId="51520" sId="4">
    <oc r="E2" t="inlineStr">
      <is>
        <t>Сентябрь</t>
      </is>
    </oc>
    <nc r="E2" t="inlineStr">
      <is>
        <t>Октябрь</t>
      </is>
    </nc>
  </rcc>
  <rcc rId="51521" sId="4">
    <oc r="D7">
      <v>8735</v>
    </oc>
    <nc r="D7">
      <v>8775</v>
    </nc>
  </rcc>
  <rcc rId="51522" sId="4">
    <oc r="D8">
      <v>55860</v>
    </oc>
    <nc r="D8">
      <v>56135</v>
    </nc>
  </rcc>
  <rcc rId="51523" sId="4">
    <oc r="D9">
      <v>8695</v>
    </oc>
    <nc r="D9">
      <v>9145</v>
    </nc>
  </rcc>
  <rcc rId="51524" sId="4">
    <oc r="D10">
      <v>26565</v>
    </oc>
    <nc r="D10">
      <v>26765</v>
    </nc>
  </rcc>
  <rcc rId="51525" sId="4">
    <oc r="D11">
      <v>15175</v>
    </oc>
    <nc r="D11">
      <v>15320</v>
    </nc>
  </rcc>
  <rcc rId="51526" sId="4">
    <oc r="D12">
      <v>48135</v>
    </oc>
    <nc r="D12">
      <v>48290</v>
    </nc>
  </rcc>
  <rcc rId="51527" sId="4">
    <oc r="D13">
      <v>18820</v>
    </oc>
    <nc r="D13">
      <v>18955</v>
    </nc>
  </rcc>
  <rcc rId="51528" sId="4">
    <oc r="D14">
      <v>10080</v>
    </oc>
    <nc r="D14">
      <v>10125</v>
    </nc>
  </rcc>
  <rcc rId="51529" sId="4">
    <oc r="D15">
      <v>31615</v>
    </oc>
    <nc r="D15">
      <v>31885</v>
    </nc>
  </rcc>
  <rcc rId="51530" sId="4">
    <oc r="D16">
      <v>36305</v>
    </oc>
    <nc r="D16">
      <v>37065</v>
    </nc>
  </rcc>
  <rcc rId="51531" sId="4">
    <oc r="D17">
      <v>34220</v>
    </oc>
    <nc r="D17">
      <v>34485</v>
    </nc>
  </rcc>
  <rcc rId="51532" sId="4">
    <oc r="D18">
      <v>37845</v>
    </oc>
    <nc r="D18">
      <v>38260</v>
    </nc>
  </rcc>
  <rcc rId="51533" sId="4">
    <oc r="D19">
      <v>58345</v>
    </oc>
    <nc r="D19">
      <v>58660</v>
    </nc>
  </rcc>
  <rcc rId="51534" sId="4">
    <oc r="D20">
      <v>5320</v>
    </oc>
    <nc r="D20">
      <v>5385</v>
    </nc>
  </rcc>
  <rcc rId="51535" sId="4">
    <oc r="D21">
      <v>11570</v>
    </oc>
    <nc r="D21">
      <v>11805</v>
    </nc>
  </rcc>
  <rcc rId="51536" sId="4">
    <oc r="D23">
      <v>50110</v>
    </oc>
    <nc r="D23">
      <v>50130</v>
    </nc>
  </rcc>
  <rcc rId="51537" sId="4">
    <oc r="D24">
      <v>34745</v>
    </oc>
    <nc r="D24">
      <v>35095</v>
    </nc>
  </rcc>
  <rcc rId="51538" sId="4">
    <oc r="D25">
      <v>37375</v>
    </oc>
    <nc r="D25">
      <v>37535</v>
    </nc>
  </rcc>
  <rcc rId="51539" sId="4">
    <oc r="D26">
      <v>19785</v>
    </oc>
    <nc r="D26">
      <v>19960</v>
    </nc>
  </rcc>
  <rcc rId="51540" sId="4">
    <oc r="D27">
      <v>15805</v>
    </oc>
    <nc r="D27">
      <v>15810</v>
    </nc>
  </rcc>
  <rcc rId="51541" sId="4">
    <oc r="D28">
      <v>59925</v>
    </oc>
    <nc r="D28">
      <v>60035</v>
    </nc>
  </rcc>
  <rcc rId="51542" sId="4">
    <oc r="D29">
      <v>36325</v>
    </oc>
    <nc r="D29">
      <v>36460</v>
    </nc>
  </rcc>
  <rcc rId="51543" sId="4">
    <oc r="D30">
      <v>1795</v>
    </oc>
    <nc r="D30">
      <v>2115</v>
    </nc>
  </rcc>
  <rcc rId="51544" sId="4">
    <oc r="D31">
      <v>25080</v>
    </oc>
    <nc r="D31">
      <v>25330</v>
    </nc>
  </rcc>
  <rcc rId="51545" sId="4">
    <oc r="D32">
      <v>33940</v>
    </oc>
    <nc r="D32">
      <v>34300</v>
    </nc>
  </rcc>
  <rcc rId="51546" sId="4">
    <oc r="D33">
      <v>39980</v>
    </oc>
    <nc r="D33">
      <v>40105</v>
    </nc>
  </rcc>
  <rcc rId="51547" sId="4">
    <oc r="D34">
      <v>22820</v>
    </oc>
    <nc r="D34">
      <v>23095</v>
    </nc>
  </rcc>
  <rcc rId="51548" sId="4">
    <oc r="D36">
      <v>54045</v>
    </oc>
    <nc r="D36">
      <v>54285</v>
    </nc>
  </rcc>
  <rcc rId="51549" sId="4">
    <oc r="D37">
      <v>41805</v>
    </oc>
    <nc r="D37">
      <v>41955</v>
    </nc>
  </rcc>
  <rcc rId="51550" sId="4">
    <oc r="D38">
      <v>15225</v>
    </oc>
    <nc r="D38">
      <v>15395</v>
    </nc>
  </rcc>
  <rcc rId="51551" sId="4">
    <oc r="D39">
      <v>43460</v>
    </oc>
    <nc r="D39">
      <v>43540</v>
    </nc>
  </rcc>
  <rcc rId="51552" sId="4">
    <oc r="D40">
      <v>39650</v>
    </oc>
    <nc r="D40">
      <v>39775</v>
    </nc>
  </rcc>
  <rcc rId="51553" sId="4">
    <oc r="D41">
      <v>7965</v>
    </oc>
    <nc r="D41">
      <v>8205</v>
    </nc>
  </rcc>
  <rcc rId="51554" sId="4">
    <oc r="D42">
      <v>107335</v>
    </oc>
    <nc r="D42">
      <v>107695</v>
    </nc>
  </rcc>
  <rcc rId="51555" sId="4">
    <oc r="D43">
      <v>13225</v>
    </oc>
    <nc r="D43">
      <v>13515</v>
    </nc>
  </rcc>
  <rcc rId="51556" sId="4">
    <oc r="D44">
      <v>4165</v>
    </oc>
    <nc r="D44">
      <v>4285</v>
    </nc>
  </rcc>
  <rcc rId="51557" sId="4">
    <oc r="D45">
      <v>90615</v>
    </oc>
    <nc r="D45">
      <v>90775</v>
    </nc>
  </rcc>
  <rcc rId="51558" sId="4">
    <oc r="D46">
      <v>10785</v>
    </oc>
    <nc r="D46">
      <v>10935</v>
    </nc>
  </rcc>
  <rcc rId="51559" sId="4">
    <oc r="D47">
      <v>13190</v>
    </oc>
    <nc r="D47">
      <v>13310</v>
    </nc>
  </rcc>
  <rcc rId="51560" sId="4">
    <oc r="D49">
      <v>16440</v>
    </oc>
    <nc r="D49">
      <v>16575</v>
    </nc>
  </rcc>
  <rcc rId="51561" sId="4">
    <oc r="D50">
      <v>34500</v>
    </oc>
    <nc r="D50">
      <v>34615</v>
    </nc>
  </rcc>
  <rcc rId="51562" sId="4">
    <oc r="D51">
      <v>18720</v>
    </oc>
    <nc r="D51">
      <v>18950</v>
    </nc>
  </rcc>
  <rcc rId="51563" sId="4">
    <oc r="D52">
      <v>10830</v>
    </oc>
    <nc r="D52">
      <v>10875</v>
    </nc>
  </rcc>
  <rcc rId="51564" sId="4">
    <oc r="D53">
      <v>21460</v>
    </oc>
    <nc r="D53">
      <v>21615</v>
    </nc>
  </rcc>
  <rcc rId="51565" sId="4">
    <oc r="D54">
      <v>6715</v>
    </oc>
    <nc r="D54">
      <v>6755</v>
    </nc>
  </rcc>
  <rcc rId="51566" sId="4">
    <oc r="D55">
      <v>59160</v>
    </oc>
    <nc r="D55">
      <v>59540</v>
    </nc>
  </rcc>
  <rcc rId="51567" sId="4">
    <oc r="D56">
      <v>60155</v>
    </oc>
    <nc r="D56">
      <v>60565</v>
    </nc>
  </rcc>
  <rcc rId="51568" sId="4">
    <oc r="D57">
      <v>7125</v>
    </oc>
    <nc r="D57">
      <v>7300</v>
    </nc>
  </rcc>
  <rcc rId="51569" sId="4">
    <oc r="D58">
      <v>31850</v>
    </oc>
    <nc r="D58">
      <v>32095</v>
    </nc>
  </rcc>
  <rcc rId="51570" sId="4">
    <oc r="D59">
      <v>15175</v>
    </oc>
    <nc r="D59">
      <v>15310</v>
    </nc>
  </rcc>
  <rcc rId="51571" sId="4">
    <oc r="E7">
      <v>8775</v>
    </oc>
    <nc r="E7"/>
  </rcc>
  <rcc rId="51572" sId="4">
    <oc r="E8">
      <v>56135</v>
    </oc>
    <nc r="E8"/>
  </rcc>
  <rcc rId="51573" sId="4">
    <oc r="E9">
      <v>9145</v>
    </oc>
    <nc r="E9"/>
  </rcc>
  <rcc rId="51574" sId="4">
    <oc r="E10">
      <v>26765</v>
    </oc>
    <nc r="E10"/>
  </rcc>
  <rcc rId="51575" sId="4">
    <oc r="E11">
      <v>15320</v>
    </oc>
    <nc r="E11"/>
  </rcc>
  <rcc rId="51576" sId="4">
    <oc r="E12">
      <v>48290</v>
    </oc>
    <nc r="E12"/>
  </rcc>
  <rcc rId="51577" sId="4">
    <oc r="E13">
      <v>18955</v>
    </oc>
    <nc r="E13"/>
  </rcc>
  <rcc rId="51578" sId="4">
    <oc r="E14">
      <v>10125</v>
    </oc>
    <nc r="E14"/>
  </rcc>
  <rcc rId="51579" sId="4">
    <oc r="E15">
      <v>31885</v>
    </oc>
    <nc r="E15"/>
  </rcc>
  <rcc rId="51580" sId="4">
    <oc r="E16">
      <v>37065</v>
    </oc>
    <nc r="E16"/>
  </rcc>
  <rcc rId="51581" sId="4">
    <oc r="E17">
      <v>34485</v>
    </oc>
    <nc r="E17"/>
  </rcc>
  <rcc rId="51582" sId="4">
    <oc r="E18">
      <v>38260</v>
    </oc>
    <nc r="E18"/>
  </rcc>
  <rcc rId="51583" sId="4">
    <oc r="E19">
      <v>58660</v>
    </oc>
    <nc r="E19"/>
  </rcc>
  <rcc rId="51584" sId="4">
    <oc r="E20">
      <v>5385</v>
    </oc>
    <nc r="E20"/>
  </rcc>
  <rcc rId="51585" sId="4">
    <oc r="E21">
      <v>11805</v>
    </oc>
    <nc r="E21"/>
  </rcc>
  <rcc rId="51586" sId="4">
    <oc r="E22">
      <v>23480</v>
    </oc>
    <nc r="E22"/>
  </rcc>
  <rcc rId="51587" sId="4">
    <oc r="E23">
      <v>50130</v>
    </oc>
    <nc r="E23"/>
  </rcc>
  <rcc rId="51588" sId="4">
    <oc r="E24">
      <v>35095</v>
    </oc>
    <nc r="E24"/>
  </rcc>
  <rcc rId="51589" sId="4">
    <oc r="E25">
      <v>37535</v>
    </oc>
    <nc r="E25"/>
  </rcc>
  <rcc rId="51590" sId="4">
    <oc r="E26">
      <v>19960</v>
    </oc>
    <nc r="E26"/>
  </rcc>
  <rcc rId="51591" sId="4">
    <oc r="E27">
      <v>15810</v>
    </oc>
    <nc r="E27"/>
  </rcc>
  <rcc rId="51592" sId="4">
    <oc r="E28">
      <v>60035</v>
    </oc>
    <nc r="E28"/>
  </rcc>
  <rcc rId="51593" sId="4">
    <oc r="E29">
      <v>36460</v>
    </oc>
    <nc r="E29"/>
  </rcc>
  <rcc rId="51594" sId="4">
    <oc r="E30">
      <v>2115</v>
    </oc>
    <nc r="E30"/>
  </rcc>
  <rcc rId="51595" sId="4">
    <oc r="E31">
      <v>25330</v>
    </oc>
    <nc r="E31"/>
  </rcc>
  <rcc rId="51596" sId="4">
    <oc r="E32">
      <v>34300</v>
    </oc>
    <nc r="E32"/>
  </rcc>
  <rcc rId="51597" sId="4">
    <oc r="E33">
      <v>40105</v>
    </oc>
    <nc r="E33"/>
  </rcc>
  <rcc rId="51598" sId="4">
    <oc r="E34">
      <v>23095</v>
    </oc>
    <nc r="E34"/>
  </rcc>
  <rcc rId="51599" sId="4">
    <oc r="E36">
      <v>54285</v>
    </oc>
    <nc r="E36"/>
  </rcc>
  <rcc rId="51600" sId="4">
    <oc r="E37">
      <v>41955</v>
    </oc>
    <nc r="E37"/>
  </rcc>
  <rcc rId="51601" sId="4">
    <oc r="E38">
      <v>15395</v>
    </oc>
    <nc r="E38"/>
  </rcc>
  <rcc rId="51602" sId="4">
    <oc r="E39">
      <v>43540</v>
    </oc>
    <nc r="E39"/>
  </rcc>
  <rcc rId="51603" sId="4">
    <oc r="E40">
      <v>39775</v>
    </oc>
    <nc r="E40"/>
  </rcc>
  <rcc rId="51604" sId="4">
    <oc r="E41">
      <v>8205</v>
    </oc>
    <nc r="E41"/>
  </rcc>
  <rcc rId="51605" sId="4">
    <oc r="E42">
      <v>107695</v>
    </oc>
    <nc r="E42"/>
  </rcc>
  <rcc rId="51606" sId="4">
    <oc r="E43">
      <v>13515</v>
    </oc>
    <nc r="E43"/>
  </rcc>
  <rcc rId="51607" sId="4">
    <oc r="E44">
      <v>4285</v>
    </oc>
    <nc r="E44"/>
  </rcc>
  <rcc rId="51608" sId="4">
    <oc r="E45">
      <v>90775</v>
    </oc>
    <nc r="E45"/>
  </rcc>
  <rcc rId="51609" sId="4">
    <oc r="E46">
      <v>10935</v>
    </oc>
    <nc r="E46"/>
  </rcc>
  <rcc rId="51610" sId="4">
    <oc r="E47">
      <v>13310</v>
    </oc>
    <nc r="E47"/>
  </rcc>
  <rcc rId="51611" sId="4">
    <oc r="E48">
      <v>54790</v>
    </oc>
    <nc r="E48"/>
  </rcc>
  <rcc rId="51612" sId="4">
    <oc r="E49">
      <v>16575</v>
    </oc>
    <nc r="E49"/>
  </rcc>
  <rcc rId="51613" sId="4">
    <oc r="E50">
      <v>34615</v>
    </oc>
    <nc r="E50"/>
  </rcc>
  <rcc rId="51614" sId="4">
    <oc r="E51">
      <v>18950</v>
    </oc>
    <nc r="E51"/>
  </rcc>
  <rcc rId="51615" sId="4">
    <oc r="E52">
      <v>10875</v>
    </oc>
    <nc r="E52"/>
  </rcc>
  <rcc rId="51616" sId="4">
    <oc r="E53">
      <v>21615</v>
    </oc>
    <nc r="E53"/>
  </rcc>
  <rcc rId="51617" sId="4">
    <oc r="E54">
      <v>6755</v>
    </oc>
    <nc r="E54"/>
  </rcc>
  <rcc rId="51618" sId="4">
    <oc r="E55">
      <v>59540</v>
    </oc>
    <nc r="E55"/>
  </rcc>
  <rcc rId="51619" sId="4">
    <oc r="E56">
      <v>60565</v>
    </oc>
    <nc r="E56"/>
  </rcc>
  <rcc rId="51620" sId="4">
    <oc r="E57">
      <v>7300</v>
    </oc>
    <nc r="E57"/>
  </rcc>
  <rcc rId="51621" sId="4">
    <oc r="E58">
      <v>32095</v>
    </oc>
    <nc r="E58"/>
  </rcc>
  <rcc rId="51622" sId="4">
    <oc r="E59">
      <v>15310</v>
    </oc>
    <nc r="E59"/>
  </rcc>
  <rcc rId="51623" sId="5">
    <oc r="E2" t="inlineStr">
      <is>
        <t>Сентябрь</t>
      </is>
    </oc>
    <nc r="E2" t="inlineStr">
      <is>
        <t>Октябрь</t>
      </is>
    </nc>
  </rcc>
  <rcc rId="51624" sId="5">
    <oc r="D6">
      <v>16945</v>
    </oc>
    <nc r="D6">
      <v>17210</v>
    </nc>
  </rcc>
  <rcc rId="51625" sId="5">
    <oc r="D7">
      <v>6240</v>
    </oc>
    <nc r="D7">
      <v>6310</v>
    </nc>
  </rcc>
  <rcc rId="51626" sId="5">
    <oc r="D8">
      <v>24385</v>
    </oc>
    <nc r="D8">
      <v>25060</v>
    </nc>
  </rcc>
  <rcc rId="51627" sId="5">
    <oc r="D9">
      <v>14685</v>
    </oc>
    <nc r="D9">
      <v>14910</v>
    </nc>
  </rcc>
  <rcc rId="51628" sId="5">
    <oc r="D10">
      <v>24975</v>
    </oc>
    <nc r="D10">
      <v>25280</v>
    </nc>
  </rcc>
  <rfmt sheetId="5" sqref="D11" start="0" length="0">
    <dxf>
      <fill>
        <patternFill patternType="solid">
          <bgColor rgb="FFFFFF00"/>
        </patternFill>
      </fill>
    </dxf>
  </rfmt>
  <rcc rId="51629" sId="5">
    <oc r="D12">
      <v>24595</v>
    </oc>
    <nc r="D12">
      <v>24775</v>
    </nc>
  </rcc>
  <rcc rId="51630" sId="5">
    <oc r="D13">
      <v>15475</v>
    </oc>
    <nc r="D13">
      <v>15595</v>
    </nc>
  </rcc>
  <rcc rId="51631" sId="5">
    <oc r="D14">
      <v>1210</v>
    </oc>
    <nc r="D14">
      <v>1345</v>
    </nc>
  </rcc>
  <rcc rId="51632" sId="5">
    <oc r="D15">
      <v>20315</v>
    </oc>
    <nc r="D15">
      <v>20320</v>
    </nc>
  </rcc>
  <rcc rId="51633" sId="5">
    <oc r="D16">
      <v>8910</v>
    </oc>
    <nc r="D16">
      <v>9025</v>
    </nc>
  </rcc>
  <rcc rId="51634" sId="5">
    <oc r="D17">
      <v>34730</v>
    </oc>
    <nc r="D17">
      <v>34875</v>
    </nc>
  </rcc>
  <rcc rId="51635" sId="5">
    <oc r="D18">
      <v>21580</v>
    </oc>
    <nc r="D18">
      <v>21745</v>
    </nc>
  </rcc>
  <rcc rId="51636" sId="5">
    <oc r="D19">
      <v>17530</v>
    </oc>
    <nc r="D19">
      <v>17715</v>
    </nc>
  </rcc>
  <rcc rId="51637" sId="5">
    <oc r="D20">
      <v>60480</v>
    </oc>
    <nc r="D20">
      <v>60850</v>
    </nc>
  </rcc>
  <rcc rId="51638" sId="5">
    <oc r="D21">
      <v>72955</v>
    </oc>
    <nc r="D21">
      <v>73085</v>
    </nc>
  </rcc>
  <rcc rId="51639" sId="5">
    <oc r="D22">
      <v>57600</v>
    </oc>
    <nc r="D22">
      <v>57695</v>
    </nc>
  </rcc>
  <rcc rId="51640" sId="5">
    <oc r="D23">
      <v>14525</v>
    </oc>
    <nc r="D23">
      <v>14640</v>
    </nc>
  </rcc>
  <rcc rId="51641" sId="5">
    <oc r="D24">
      <v>10455</v>
    </oc>
    <nc r="D24">
      <v>10570</v>
    </nc>
  </rcc>
  <rcc rId="51642" sId="5">
    <oc r="D26">
      <v>10335</v>
    </oc>
    <nc r="D26">
      <v>10435</v>
    </nc>
  </rcc>
  <rcc rId="51643" sId="5">
    <oc r="D27">
      <v>7640</v>
    </oc>
    <nc r="D27">
      <v>7825</v>
    </nc>
  </rcc>
  <rcc rId="51644" sId="5">
    <oc r="D28">
      <v>9275</v>
    </oc>
    <nc r="D28">
      <v>9465</v>
    </nc>
  </rcc>
  <rcc rId="51645" sId="5">
    <oc r="D29">
      <v>29230</v>
    </oc>
    <nc r="D29">
      <v>29895</v>
    </nc>
  </rcc>
  <rcc rId="51646" sId="5">
    <oc r="D30">
      <v>66730</v>
    </oc>
    <nc r="D30">
      <v>67065</v>
    </nc>
  </rcc>
  <rcc rId="51647" sId="5">
    <oc r="D31">
      <v>24360</v>
    </oc>
    <nc r="D31">
      <v>24665</v>
    </nc>
  </rcc>
  <rcc rId="51648" sId="5">
    <oc r="D32">
      <v>21095</v>
    </oc>
    <nc r="D32">
      <v>21240</v>
    </nc>
  </rcc>
  <rcc rId="51649" sId="5">
    <oc r="D33">
      <v>57125</v>
    </oc>
    <nc r="D33">
      <v>57230</v>
    </nc>
  </rcc>
  <rcc rId="51650" sId="5">
    <oc r="D34">
      <v>15700</v>
    </oc>
    <nc r="D34">
      <v>15850</v>
    </nc>
  </rcc>
  <rcc rId="51651" sId="5">
    <oc r="D35">
      <v>12570</v>
    </oc>
    <nc r="D35">
      <v>12730</v>
    </nc>
  </rcc>
  <rcc rId="51652" sId="5">
    <oc r="D36">
      <v>74285</v>
    </oc>
    <nc r="D36">
      <v>74475</v>
    </nc>
  </rcc>
  <rcc rId="51653" sId="5">
    <oc r="D37">
      <v>30925</v>
    </oc>
    <nc r="D37">
      <v>31145</v>
    </nc>
  </rcc>
  <rcc rId="51654" sId="5">
    <oc r="D38">
      <v>97955</v>
    </oc>
    <nc r="D38">
      <v>98400</v>
    </nc>
  </rcc>
  <rcc rId="51655" sId="5">
    <oc r="D39">
      <v>15095</v>
    </oc>
    <nc r="D39">
      <v>15250</v>
    </nc>
  </rcc>
  <rcc rId="51656" sId="5">
    <oc r="D40">
      <v>67830</v>
    </oc>
    <nc r="D40">
      <v>68010</v>
    </nc>
  </rcc>
  <rcc rId="51657" sId="5">
    <oc r="D41">
      <v>21830</v>
    </oc>
    <nc r="D41">
      <v>22040</v>
    </nc>
  </rcc>
  <rcc rId="51658" sId="5">
    <oc r="D42">
      <v>111895</v>
    </oc>
    <nc r="D42">
      <v>112090</v>
    </nc>
  </rcc>
  <rcc rId="51659" sId="5">
    <oc r="D43">
      <v>17160</v>
    </oc>
    <nc r="D43">
      <v>17450</v>
    </nc>
  </rcc>
  <rcc rId="51660" sId="5">
    <oc r="D44">
      <v>23895</v>
    </oc>
    <nc r="D44">
      <v>23955</v>
    </nc>
  </rcc>
  <rcc rId="51661" sId="5">
    <oc r="D45">
      <v>22635</v>
    </oc>
    <nc r="D45">
      <v>22785</v>
    </nc>
  </rcc>
  <rcc rId="51662" sId="5">
    <oc r="D46">
      <v>2035</v>
    </oc>
    <nc r="D46">
      <v>2150</v>
    </nc>
  </rcc>
  <rcc rId="51663" sId="5">
    <oc r="D47">
      <v>16185</v>
    </oc>
    <nc r="D47">
      <v>16580</v>
    </nc>
  </rcc>
  <rcc rId="51664" sId="5">
    <oc r="D48">
      <v>28535</v>
    </oc>
    <nc r="D48">
      <v>28675</v>
    </nc>
  </rcc>
  <rcc rId="51665" sId="5">
    <oc r="D49">
      <v>37290</v>
    </oc>
    <nc r="D49">
      <v>37455</v>
    </nc>
  </rcc>
  <rcc rId="51666" sId="5">
    <oc r="D50">
      <v>22965</v>
    </oc>
    <nc r="D50">
      <v>23320</v>
    </nc>
  </rcc>
  <rcc rId="51667" sId="5">
    <oc r="D51">
      <v>5875</v>
    </oc>
    <nc r="D51">
      <v>6160</v>
    </nc>
  </rcc>
  <rcc rId="51668" sId="5">
    <oc r="D52">
      <v>26815</v>
    </oc>
    <nc r="D52">
      <v>27210</v>
    </nc>
  </rcc>
  <rcc rId="51669" sId="5">
    <oc r="D53">
      <v>38050</v>
    </oc>
    <nc r="D53">
      <v>38210</v>
    </nc>
  </rcc>
  <rcc rId="51670" sId="5">
    <oc r="D54">
      <v>47060</v>
    </oc>
    <nc r="D54">
      <v>47320</v>
    </nc>
  </rcc>
  <rcc rId="51671" sId="5">
    <oc r="D55">
      <v>12525</v>
    </oc>
    <nc r="D55">
      <v>12770</v>
    </nc>
  </rcc>
  <rcc rId="51672" sId="5">
    <oc r="D56">
      <v>277440</v>
    </oc>
    <nc r="D56">
      <v>278185</v>
    </nc>
  </rcc>
  <rcc rId="51673" sId="5">
    <oc r="D57">
      <v>36795</v>
    </oc>
    <nc r="D57">
      <v>37020</v>
    </nc>
  </rcc>
  <rcc rId="51674" sId="5">
    <oc r="D58">
      <v>16590</v>
    </oc>
    <nc r="D58">
      <v>16995</v>
    </nc>
  </rcc>
  <rcc rId="51675" sId="5">
    <oc r="D61">
      <v>6075</v>
    </oc>
    <nc r="D61">
      <v>6285</v>
    </nc>
  </rcc>
  <rcc rId="51676" sId="5">
    <oc r="D62">
      <v>10830</v>
    </oc>
    <nc r="D62">
      <v>10995</v>
    </nc>
  </rcc>
  <rcc rId="51677" sId="5">
    <oc r="D63">
      <v>3935</v>
    </oc>
    <nc r="D63">
      <v>4140</v>
    </nc>
  </rcc>
  <rcc rId="51678" sId="5">
    <oc r="D64">
      <v>23250</v>
    </oc>
    <nc r="D64">
      <v>23545</v>
    </nc>
  </rcc>
  <rcc rId="51679" sId="5">
    <oc r="D65">
      <v>9035</v>
    </oc>
    <nc r="D65">
      <v>9295</v>
    </nc>
  </rcc>
  <rcc rId="51680" sId="5">
    <oc r="D66">
      <v>26680</v>
    </oc>
    <nc r="D66">
      <v>26870</v>
    </nc>
  </rcc>
  <rcc rId="51681" sId="5">
    <oc r="D67">
      <v>43095</v>
    </oc>
    <nc r="D67">
      <v>43775</v>
    </nc>
  </rcc>
  <rcc rId="51682" sId="5">
    <oc r="D68">
      <v>8490</v>
    </oc>
    <nc r="D68">
      <v>8715</v>
    </nc>
  </rcc>
  <rcc rId="51683" sId="5">
    <oc r="D69">
      <v>5385</v>
    </oc>
    <nc r="D69">
      <v>5930</v>
    </nc>
  </rcc>
  <rcc rId="51684" sId="5">
    <oc r="D70">
      <v>21355</v>
    </oc>
    <nc r="D70">
      <v>21430</v>
    </nc>
  </rcc>
  <rcc rId="51685" sId="5">
    <oc r="D71">
      <v>38760</v>
    </oc>
    <nc r="D71">
      <v>38905</v>
    </nc>
  </rcc>
  <rcc rId="51686" sId="5">
    <oc r="D72">
      <v>36315</v>
    </oc>
    <nc r="D72">
      <v>36505</v>
    </nc>
  </rcc>
  <rcc rId="51687" sId="5">
    <oc r="D73">
      <v>5275</v>
    </oc>
    <nc r="D73">
      <v>5415</v>
    </nc>
  </rcc>
  <rcc rId="51688" sId="5">
    <oc r="D74">
      <v>12430</v>
    </oc>
    <nc r="D74">
      <v>12620</v>
    </nc>
  </rcc>
  <rcc rId="51689" sId="5">
    <oc r="D75">
      <v>1085</v>
    </oc>
    <nc r="D75">
      <v>1285</v>
    </nc>
  </rcc>
  <rcc rId="51690" sId="5">
    <oc r="D76">
      <v>68915</v>
    </oc>
    <nc r="D76">
      <v>69615</v>
    </nc>
  </rcc>
  <rcc rId="51691" sId="5">
    <oc r="D77">
      <v>16410</v>
    </oc>
    <nc r="D77">
      <v>16660</v>
    </nc>
  </rcc>
  <rcc rId="51692" sId="5">
    <oc r="D78">
      <v>13595</v>
    </oc>
    <nc r="D78">
      <v>13670</v>
    </nc>
  </rcc>
  <rcc rId="51693" sId="5">
    <oc r="D79">
      <v>11965</v>
    </oc>
    <nc r="D79">
      <v>12040</v>
    </nc>
  </rcc>
  <rcc rId="51694" sId="5">
    <oc r="D80">
      <v>10855</v>
    </oc>
    <nc r="D80">
      <v>11095</v>
    </nc>
  </rcc>
  <rcc rId="51695" sId="5">
    <oc r="D81">
      <v>11935</v>
    </oc>
    <nc r="D81">
      <v>12030</v>
    </nc>
  </rcc>
  <rcc rId="51696" sId="5">
    <oc r="D82">
      <v>2995</v>
    </oc>
    <nc r="D82">
      <v>3105</v>
    </nc>
  </rcc>
  <rcc rId="51697" sId="5">
    <oc r="D83">
      <v>17680</v>
    </oc>
    <nc r="D83">
      <v>17850</v>
    </nc>
  </rcc>
  <rcc rId="51698" sId="5">
    <oc r="D84">
      <v>640</v>
    </oc>
    <nc r="D84">
      <v>715</v>
    </nc>
  </rcc>
  <rcc rId="51699" sId="5">
    <oc r="D85">
      <v>27460</v>
    </oc>
    <nc r="D85">
      <v>27610</v>
    </nc>
  </rcc>
  <rcc rId="51700" sId="5">
    <oc r="D86">
      <v>28465</v>
    </oc>
    <nc r="D86">
      <v>28535</v>
    </nc>
  </rcc>
  <rcc rId="51701" sId="5">
    <oc r="D87">
      <v>9690</v>
    </oc>
    <nc r="D87">
      <v>9750</v>
    </nc>
  </rcc>
  <rcc rId="51702" sId="5">
    <oc r="D88">
      <v>3220</v>
    </oc>
    <nc r="D88">
      <v>3230</v>
    </nc>
  </rcc>
  <rcc rId="51703" sId="5">
    <oc r="D89">
      <v>54160</v>
    </oc>
    <nc r="D89">
      <v>54970</v>
    </nc>
  </rcc>
  <rcc rId="51704" sId="5">
    <oc r="D90">
      <v>28555</v>
    </oc>
    <nc r="D90">
      <v>28615</v>
    </nc>
  </rcc>
  <rcc rId="51705" sId="5">
    <oc r="D91">
      <v>75065</v>
    </oc>
    <nc r="D91">
      <v>75575</v>
    </nc>
  </rcc>
  <rcc rId="51706" sId="5">
    <oc r="D92">
      <v>44070</v>
    </oc>
    <nc r="D92">
      <v>44180</v>
    </nc>
  </rcc>
  <rcc rId="51707" sId="5">
    <oc r="D93">
      <v>2930</v>
    </oc>
    <nc r="D93">
      <v>3205</v>
    </nc>
  </rcc>
  <rcc rId="51708" sId="5">
    <oc r="D94">
      <v>5445</v>
    </oc>
    <nc r="D94">
      <v>5705</v>
    </nc>
  </rcc>
  <rcc rId="51709" sId="5">
    <oc r="D95">
      <v>25480</v>
    </oc>
    <nc r="D95">
      <v>25630</v>
    </nc>
  </rcc>
  <rcc rId="51710" sId="5">
    <oc r="D96">
      <v>10915</v>
    </oc>
    <nc r="D96">
      <v>10970</v>
    </nc>
  </rcc>
  <rcc rId="51711" sId="5">
    <oc r="D97">
      <v>37970</v>
    </oc>
    <nc r="D97">
      <v>38185</v>
    </nc>
  </rcc>
  <rcc rId="51712" sId="5">
    <oc r="D98">
      <v>10110</v>
    </oc>
    <nc r="D98">
      <v>10180</v>
    </nc>
  </rcc>
  <rcc rId="51713" sId="5">
    <oc r="D99">
      <v>54460</v>
    </oc>
    <nc r="D99">
      <v>54950</v>
    </nc>
  </rcc>
  <rcc rId="51714" sId="5">
    <oc r="D100">
      <v>34400</v>
    </oc>
    <nc r="D100">
      <v>34585</v>
    </nc>
  </rcc>
  <rcc rId="51715" sId="5">
    <oc r="D101">
      <v>39245</v>
    </oc>
    <nc r="D101">
      <v>39635</v>
    </nc>
  </rcc>
  <rcc rId="51716" sId="5">
    <oc r="D102">
      <v>21675</v>
    </oc>
    <nc r="D102">
      <v>21995</v>
    </nc>
  </rcc>
  <rcc rId="51717" sId="5">
    <oc r="D103">
      <v>17355</v>
    </oc>
    <nc r="D103">
      <v>17525</v>
    </nc>
  </rcc>
  <rcc rId="51718" sId="5">
    <oc r="D104">
      <v>25610</v>
    </oc>
    <nc r="D104">
      <v>25710</v>
    </nc>
  </rcc>
  <rcc rId="51719" sId="5">
    <oc r="D105">
      <v>6185</v>
    </oc>
    <nc r="D105">
      <v>6295</v>
    </nc>
  </rcc>
  <rcc rId="51720" sId="5">
    <oc r="D106">
      <v>11905</v>
    </oc>
    <nc r="D106">
      <v>12055</v>
    </nc>
  </rcc>
  <rcc rId="51721" sId="5">
    <oc r="D108">
      <v>102355</v>
    </oc>
    <nc r="D108">
      <v>102645</v>
    </nc>
  </rcc>
  <rcc rId="51722" sId="5">
    <oc r="D109">
      <v>35705</v>
    </oc>
    <nc r="D109">
      <v>35750</v>
    </nc>
  </rcc>
  <rcc rId="51723" sId="5">
    <oc r="D110">
      <v>20625</v>
    </oc>
    <nc r="D110">
      <v>20945</v>
    </nc>
  </rcc>
  <rcc rId="51724" sId="5">
    <oc r="D111">
      <v>36285</v>
    </oc>
    <nc r="D111">
      <v>36665</v>
    </nc>
  </rcc>
  <rcc rId="51725" sId="5">
    <oc r="D112">
      <v>7620</v>
    </oc>
    <nc r="D112">
      <v>7805</v>
    </nc>
  </rcc>
  <rcc rId="51726" sId="5">
    <oc r="D113">
      <v>21845</v>
    </oc>
    <nc r="D113">
      <v>22190</v>
    </nc>
  </rcc>
  <rcc rId="51727" sId="5">
    <oc r="D114">
      <v>14015</v>
    </oc>
    <nc r="D114">
      <v>14105</v>
    </nc>
  </rcc>
  <rcc rId="51728" sId="5">
    <oc r="D115">
      <v>50785</v>
    </oc>
    <nc r="D115">
      <v>51005</v>
    </nc>
  </rcc>
  <rcc rId="51729" sId="5">
    <oc r="D116">
      <v>39860</v>
    </oc>
    <nc r="D116">
      <v>40035</v>
    </nc>
  </rcc>
  <rcc rId="51730" sId="5">
    <oc r="D117">
      <v>101255</v>
    </oc>
    <nc r="D117">
      <v>101655</v>
    </nc>
  </rcc>
  <rcc rId="51731" sId="5">
    <oc r="D118">
      <v>48070</v>
    </oc>
    <nc r="D118">
      <v>48490</v>
    </nc>
  </rcc>
  <rcc rId="51732" sId="5">
    <oc r="D119">
      <v>5635</v>
    </oc>
    <nc r="D119">
      <v>5675</v>
    </nc>
  </rcc>
  <rcc rId="51733" sId="5">
    <oc r="D120">
      <v>90640</v>
    </oc>
    <nc r="D120">
      <v>90835</v>
    </nc>
  </rcc>
  <rcc rId="51734" sId="5">
    <oc r="D122">
      <v>17275</v>
    </oc>
    <nc r="D122">
      <v>17375</v>
    </nc>
  </rcc>
  <rcc rId="51735" sId="5">
    <oc r="D123">
      <v>6310</v>
    </oc>
    <nc r="D123">
      <v>6380</v>
    </nc>
  </rcc>
  <rcc rId="51736" sId="5">
    <oc r="D124">
      <v>10325</v>
    </oc>
    <nc r="D124">
      <v>10390</v>
    </nc>
  </rcc>
  <rcc rId="51737" sId="5">
    <oc r="D125">
      <v>12480</v>
    </oc>
    <nc r="D125">
      <v>12610</v>
    </nc>
  </rcc>
  <rcc rId="51738" sId="5">
    <oc r="D126">
      <v>35780</v>
    </oc>
    <nc r="D126">
      <v>36065</v>
    </nc>
  </rcc>
  <rcc rId="51739" sId="5">
    <oc r="D127">
      <v>71545</v>
    </oc>
    <nc r="D127">
      <v>71995</v>
    </nc>
  </rcc>
  <rcc rId="51740" sId="5">
    <oc r="D128">
      <v>15815</v>
    </oc>
    <nc r="D128">
      <v>16120</v>
    </nc>
  </rcc>
  <rcc rId="51741" sId="5">
    <oc r="D129">
      <v>18170</v>
    </oc>
    <nc r="D129">
      <v>18305</v>
    </nc>
  </rcc>
  <rcc rId="51742" sId="5">
    <oc r="D131">
      <v>9455</v>
    </oc>
    <nc r="D131">
      <v>9515</v>
    </nc>
  </rcc>
  <rcc rId="51743" sId="5">
    <oc r="D132">
      <v>11115</v>
    </oc>
    <nc r="D132">
      <v>11165</v>
    </nc>
  </rcc>
  <rcc rId="51744" sId="5">
    <oc r="D133">
      <v>21685</v>
    </oc>
    <nc r="D133">
      <v>21780</v>
    </nc>
  </rcc>
  <rcc rId="51745" sId="5">
    <oc r="D134">
      <v>21725</v>
    </oc>
    <nc r="D134">
      <v>22005</v>
    </nc>
  </rcc>
  <rcc rId="51746" sId="5">
    <oc r="D135">
      <v>33755</v>
    </oc>
    <nc r="D135">
      <v>33920</v>
    </nc>
  </rcc>
  <rcc rId="51747" sId="5">
    <oc r="D136">
      <v>62885</v>
    </oc>
    <nc r="D136">
      <v>63045</v>
    </nc>
  </rcc>
  <rcc rId="51748" sId="5">
    <oc r="D137">
      <v>32335</v>
    </oc>
    <nc r="D137">
      <v>32515</v>
    </nc>
  </rcc>
  <rcc rId="51749" sId="5">
    <oc r="D138">
      <v>33350</v>
    </oc>
    <nc r="D138">
      <v>33700</v>
    </nc>
  </rcc>
  <rcc rId="51750" sId="5">
    <oc r="D139">
      <v>43480</v>
    </oc>
    <nc r="D139">
      <v>43660</v>
    </nc>
  </rcc>
  <rcc rId="51751" sId="5">
    <oc r="D140">
      <v>21885</v>
    </oc>
    <nc r="D140">
      <v>22075</v>
    </nc>
  </rcc>
  <rcc rId="51752" sId="5">
    <oc r="D141">
      <v>10295</v>
    </oc>
    <nc r="D141">
      <v>10340</v>
    </nc>
  </rcc>
  <rcc rId="51753" sId="5">
    <oc r="D142">
      <v>31675</v>
    </oc>
    <nc r="D142">
      <v>31990</v>
    </nc>
  </rcc>
  <rcc rId="51754" sId="5">
    <oc r="D143">
      <v>43675</v>
    </oc>
    <nc r="D143">
      <v>43810</v>
    </nc>
  </rcc>
  <rcc rId="51755" sId="5">
    <oc r="D144">
      <v>65625</v>
    </oc>
    <nc r="D144">
      <v>66135</v>
    </nc>
  </rcc>
  <rcc rId="51756" sId="5">
    <oc r="D145">
      <v>14025</v>
    </oc>
    <nc r="D145">
      <v>14215</v>
    </nc>
  </rcc>
  <rcc rId="51757" sId="5">
    <oc r="D146">
      <v>16355</v>
    </oc>
    <nc r="D146">
      <v>16505</v>
    </nc>
  </rcc>
  <rcc rId="51758" sId="5">
    <oc r="D147">
      <v>34695</v>
    </oc>
    <nc r="D147">
      <v>34950</v>
    </nc>
  </rcc>
  <rcc rId="51759" sId="5">
    <oc r="D148">
      <v>17420</v>
    </oc>
    <nc r="D148">
      <v>17545</v>
    </nc>
  </rcc>
  <rcc rId="51760" sId="5">
    <oc r="D151">
      <v>49875</v>
    </oc>
    <nc r="D151">
      <v>50095</v>
    </nc>
  </rcc>
  <rcc rId="51761" sId="5">
    <oc r="D152">
      <v>25595</v>
    </oc>
    <nc r="D152">
      <v>25750</v>
    </nc>
  </rcc>
  <rcc rId="51762" sId="5">
    <oc r="D154">
      <v>31295</v>
    </oc>
    <nc r="D154">
      <v>31350</v>
    </nc>
  </rcc>
  <rcc rId="51763" sId="5">
    <oc r="D155">
      <v>86955</v>
    </oc>
    <nc r="D155">
      <v>87500</v>
    </nc>
  </rcc>
  <rcc rId="51764" sId="5">
    <oc r="D156">
      <v>29200</v>
    </oc>
    <nc r="D156">
      <v>29470</v>
    </nc>
  </rcc>
  <rcc rId="51765" sId="5">
    <oc r="D157">
      <v>41665</v>
    </oc>
    <nc r="D157">
      <v>42035</v>
    </nc>
  </rcc>
  <rcc rId="51766" sId="5">
    <oc r="D158">
      <v>8545</v>
    </oc>
    <nc r="D158">
      <v>8710</v>
    </nc>
  </rcc>
  <rcc rId="51767" sId="5">
    <oc r="D159">
      <v>9220</v>
    </oc>
    <nc r="D159">
      <v>9330</v>
    </nc>
  </rcc>
  <rcc rId="51768" sId="5">
    <oc r="D160">
      <v>21150</v>
    </oc>
    <nc r="D160">
      <v>21680</v>
    </nc>
  </rcc>
  <rcc rId="51769" sId="5">
    <oc r="D161">
      <v>93890</v>
    </oc>
    <nc r="D161">
      <v>93980</v>
    </nc>
  </rcc>
  <rcc rId="51770" sId="5">
    <oc r="D162">
      <v>82135</v>
    </oc>
    <nc r="D162">
      <v>82410</v>
    </nc>
  </rcc>
  <rcc rId="51771" sId="5">
    <oc r="D163">
      <v>24920</v>
    </oc>
    <nc r="D163">
      <v>25115</v>
    </nc>
  </rcc>
  <rcc rId="51772" sId="5">
    <oc r="D164">
      <v>47225</v>
    </oc>
    <nc r="D164">
      <v>47255</v>
    </nc>
  </rcc>
  <rcc rId="51773" sId="5">
    <oc r="D165">
      <v>3320</v>
    </oc>
    <nc r="D165">
      <v>3405</v>
    </nc>
  </rcc>
  <rcc rId="51774" sId="5">
    <oc r="D166">
      <v>26455</v>
    </oc>
    <nc r="D166">
      <v>26565</v>
    </nc>
  </rcc>
  <rcc rId="51775" sId="5">
    <oc r="D167">
      <v>3350</v>
    </oc>
    <nc r="D167">
      <v>3490</v>
    </nc>
  </rcc>
  <rcc rId="51776" sId="5">
    <oc r="D168">
      <v>15505</v>
    </oc>
    <nc r="D168">
      <v>15645</v>
    </nc>
  </rcc>
  <rcc rId="51777" sId="5">
    <oc r="D169">
      <v>14915</v>
    </oc>
    <nc r="D169">
      <v>15070</v>
    </nc>
  </rcc>
  <rcc rId="51778" sId="5">
    <oc r="D170">
      <v>13785</v>
    </oc>
    <nc r="D170">
      <v>13995</v>
    </nc>
  </rcc>
  <rcc rId="51779" sId="5">
    <oc r="D171">
      <v>75815</v>
    </oc>
    <nc r="D171">
      <v>76310</v>
    </nc>
  </rcc>
  <rcc rId="51780" sId="5">
    <oc r="D172">
      <v>43740</v>
    </oc>
    <nc r="D172">
      <v>44055</v>
    </nc>
  </rcc>
  <rcc rId="51781" sId="5">
    <oc r="D173">
      <v>23830</v>
    </oc>
    <nc r="D173">
      <v>24100</v>
    </nc>
  </rcc>
  <rcc rId="51782" sId="5">
    <oc r="D174">
      <v>12915</v>
    </oc>
    <nc r="D174">
      <v>13050</v>
    </nc>
  </rcc>
  <rcc rId="51783" sId="5">
    <oc r="D175">
      <v>57730</v>
    </oc>
    <nc r="D175">
      <v>57890</v>
    </nc>
  </rcc>
  <rcc rId="51784" sId="5">
    <oc r="D176">
      <v>47300</v>
    </oc>
    <nc r="D176">
      <v>47425</v>
    </nc>
  </rcc>
  <rcc rId="51785" sId="5">
    <oc r="D177">
      <v>39235</v>
    </oc>
    <nc r="D177">
      <v>39475</v>
    </nc>
  </rcc>
  <rcc rId="51786" sId="5">
    <oc r="D178">
      <v>7540</v>
    </oc>
    <nc r="D178">
      <v>8460</v>
    </nc>
  </rcc>
  <rcc rId="51787" sId="5">
    <oc r="D179">
      <v>54775</v>
    </oc>
    <nc r="D179">
      <v>55280</v>
    </nc>
  </rcc>
  <rcc rId="51788" sId="5">
    <oc r="D180">
      <v>42190</v>
    </oc>
    <nc r="D180">
      <v>42285</v>
    </nc>
  </rcc>
  <rcc rId="51789" sId="5">
    <oc r="D181">
      <v>13375</v>
    </oc>
    <nc r="D181">
      <v>13575</v>
    </nc>
  </rcc>
  <rcc rId="51790" sId="5">
    <oc r="D182">
      <v>11570</v>
    </oc>
    <nc r="D182">
      <v>11720</v>
    </nc>
  </rcc>
  <rcc rId="51791" sId="5">
    <oc r="D183">
      <v>34290</v>
    </oc>
    <nc r="D183">
      <v>34470</v>
    </nc>
  </rcc>
  <rcc rId="51792" sId="5">
    <oc r="D184">
      <v>27380</v>
    </oc>
    <nc r="D184">
      <v>27610</v>
    </nc>
  </rcc>
  <rcc rId="51793" sId="5">
    <oc r="D185">
      <v>13460</v>
    </oc>
    <nc r="D185">
      <v>13630</v>
    </nc>
  </rcc>
  <rcc rId="51794" sId="5">
    <oc r="D186">
      <v>23345</v>
    </oc>
    <nc r="D186">
      <v>23595</v>
    </nc>
  </rcc>
  <rcc rId="51795" sId="5">
    <oc r="D187">
      <v>41605</v>
    </oc>
    <nc r="D187">
      <v>41675</v>
    </nc>
  </rcc>
  <rcc rId="51796" sId="5">
    <oc r="D188">
      <v>16325</v>
    </oc>
    <nc r="D188">
      <v>16520</v>
    </nc>
  </rcc>
  <rcc rId="51797" sId="5">
    <oc r="D189">
      <v>131020</v>
    </oc>
    <nc r="D189">
      <v>131385</v>
    </nc>
  </rcc>
  <rcc rId="51798" sId="5">
    <oc r="D190">
      <v>12295</v>
    </oc>
    <nc r="D190">
      <v>12610</v>
    </nc>
  </rcc>
  <rcc rId="51799" sId="5">
    <oc r="D191">
      <v>33645</v>
    </oc>
    <nc r="D191">
      <v>34335</v>
    </nc>
  </rcc>
  <rcc rId="51800" sId="5">
    <oc r="D192">
      <v>40790</v>
    </oc>
    <nc r="D192">
      <v>40990</v>
    </nc>
  </rcc>
  <rcc rId="51801" sId="5">
    <oc r="D193">
      <v>29425</v>
    </oc>
    <nc r="D193">
      <v>29470</v>
    </nc>
  </rcc>
  <rcc rId="51802" sId="5">
    <oc r="D195">
      <v>12275</v>
    </oc>
    <nc r="D195">
      <v>12330</v>
    </nc>
  </rcc>
  <rcc rId="51803" sId="5">
    <oc r="D196">
      <v>32125</v>
    </oc>
    <nc r="D196">
      <v>32625</v>
    </nc>
  </rcc>
  <rcc rId="51804" sId="5">
    <oc r="D197">
      <v>12085</v>
    </oc>
    <nc r="D197">
      <v>12320</v>
    </nc>
  </rcc>
  <rcc rId="51805" sId="5">
    <oc r="D198">
      <v>21145</v>
    </oc>
    <nc r="D198">
      <v>21470</v>
    </nc>
  </rcc>
  <rcc rId="51806" sId="5">
    <oc r="D199">
      <v>17090</v>
    </oc>
    <nc r="D199">
      <v>17155</v>
    </nc>
  </rcc>
  <rcc rId="51807" sId="5">
    <oc r="D201">
      <v>19350</v>
    </oc>
    <nc r="D201">
      <v>19605</v>
    </nc>
  </rcc>
  <rcc rId="51808" sId="5">
    <oc r="E6">
      <v>17210</v>
    </oc>
    <nc r="E6"/>
  </rcc>
  <rcc rId="51809" sId="5">
    <oc r="E7">
      <v>6310</v>
    </oc>
    <nc r="E7"/>
  </rcc>
  <rcc rId="51810" sId="5">
    <oc r="E8">
      <v>25060</v>
    </oc>
    <nc r="E8"/>
  </rcc>
  <rcc rId="51811" sId="5">
    <oc r="E9">
      <v>14910</v>
    </oc>
    <nc r="E9"/>
  </rcc>
  <rcc rId="51812" sId="5">
    <oc r="E10">
      <v>25280</v>
    </oc>
    <nc r="E10"/>
  </rcc>
  <rcc rId="51813" sId="5">
    <oc r="E11">
      <v>46780</v>
    </oc>
    <nc r="E11"/>
  </rcc>
  <rcc rId="51814" sId="5">
    <oc r="E12">
      <v>24775</v>
    </oc>
    <nc r="E12"/>
  </rcc>
  <rcc rId="51815" sId="5">
    <oc r="E13">
      <v>15595</v>
    </oc>
    <nc r="E13"/>
  </rcc>
  <rcc rId="51816" sId="5">
    <oc r="E14">
      <v>1345</v>
    </oc>
    <nc r="E14"/>
  </rcc>
  <rcc rId="51817" sId="5">
    <oc r="E15">
      <v>20320</v>
    </oc>
    <nc r="E15"/>
  </rcc>
  <rcc rId="51818" sId="5">
    <oc r="E16">
      <v>9025</v>
    </oc>
    <nc r="E16"/>
  </rcc>
  <rcc rId="51819" sId="5">
    <oc r="E17">
      <v>34875</v>
    </oc>
    <nc r="E17"/>
  </rcc>
  <rcc rId="51820" sId="5">
    <oc r="E18">
      <v>21745</v>
    </oc>
    <nc r="E18"/>
  </rcc>
  <rcc rId="51821" sId="5">
    <oc r="E19">
      <v>17715</v>
    </oc>
    <nc r="E19"/>
  </rcc>
  <rcc rId="51822" sId="5">
    <oc r="E20">
      <v>60850</v>
    </oc>
    <nc r="E20"/>
  </rcc>
  <rcc rId="51823" sId="5">
    <oc r="E21">
      <v>73085</v>
    </oc>
    <nc r="E21"/>
  </rcc>
  <rcc rId="51824" sId="5">
    <oc r="E22">
      <v>57695</v>
    </oc>
    <nc r="E22"/>
  </rcc>
  <rcc rId="51825" sId="5">
    <oc r="E23">
      <v>14640</v>
    </oc>
    <nc r="E23"/>
  </rcc>
  <rcc rId="51826" sId="5">
    <oc r="E24">
      <v>10570</v>
    </oc>
    <nc r="E24"/>
  </rcc>
  <rcc rId="51827" sId="5">
    <oc r="E25">
      <v>14560</v>
    </oc>
    <nc r="E25"/>
  </rcc>
  <rcc rId="51828" sId="5">
    <oc r="E26">
      <v>10435</v>
    </oc>
    <nc r="E26"/>
  </rcc>
  <rcc rId="51829" sId="5">
    <oc r="E27">
      <v>7825</v>
    </oc>
    <nc r="E27"/>
  </rcc>
  <rcc rId="51830" sId="5">
    <oc r="E28">
      <v>9465</v>
    </oc>
    <nc r="E28"/>
  </rcc>
  <rcc rId="51831" sId="5">
    <oc r="E29">
      <v>29895</v>
    </oc>
    <nc r="E29"/>
  </rcc>
  <rcc rId="51832" sId="5">
    <oc r="E30">
      <v>67065</v>
    </oc>
    <nc r="E30"/>
  </rcc>
  <rcc rId="51833" sId="5">
    <oc r="E31">
      <v>24665</v>
    </oc>
    <nc r="E31"/>
  </rcc>
  <rcc rId="51834" sId="5">
    <oc r="E32">
      <v>21240</v>
    </oc>
    <nc r="E32"/>
  </rcc>
  <rcc rId="51835" sId="5">
    <oc r="E33">
      <v>57230</v>
    </oc>
    <nc r="E33"/>
  </rcc>
  <rcc rId="51836" sId="5">
    <oc r="E34">
      <v>15850</v>
    </oc>
    <nc r="E34"/>
  </rcc>
  <rcc rId="51837" sId="5">
    <oc r="E35">
      <v>12730</v>
    </oc>
    <nc r="E35"/>
  </rcc>
  <rcc rId="51838" sId="5">
    <oc r="E36">
      <v>74475</v>
    </oc>
    <nc r="E36"/>
  </rcc>
  <rcc rId="51839" sId="5">
    <oc r="E37">
      <v>31145</v>
    </oc>
    <nc r="E37"/>
  </rcc>
  <rcc rId="51840" sId="5">
    <oc r="E38">
      <v>98400</v>
    </oc>
    <nc r="E38"/>
  </rcc>
  <rcc rId="51841" sId="5">
    <oc r="E39">
      <v>15250</v>
    </oc>
    <nc r="E39"/>
  </rcc>
  <rcc rId="51842" sId="5">
    <oc r="E40">
      <v>68010</v>
    </oc>
    <nc r="E40"/>
  </rcc>
  <rcc rId="51843" sId="5">
    <oc r="E41">
      <v>22040</v>
    </oc>
    <nc r="E41"/>
  </rcc>
  <rcc rId="51844" sId="5">
    <oc r="E42">
      <v>112090</v>
    </oc>
    <nc r="E42"/>
  </rcc>
  <rcc rId="51845" sId="5">
    <oc r="E43">
      <v>17450</v>
    </oc>
    <nc r="E43"/>
  </rcc>
  <rcc rId="51846" sId="5">
    <oc r="E44">
      <v>23955</v>
    </oc>
    <nc r="E44"/>
  </rcc>
  <rcc rId="51847" sId="5">
    <oc r="E45">
      <v>22785</v>
    </oc>
    <nc r="E45"/>
  </rcc>
  <rcc rId="51848" sId="5">
    <oc r="E46">
      <v>2150</v>
    </oc>
    <nc r="E46"/>
  </rcc>
  <rcc rId="51849" sId="5">
    <oc r="E47">
      <v>16580</v>
    </oc>
    <nc r="E47"/>
  </rcc>
  <rcc rId="51850" sId="5">
    <oc r="E48">
      <v>28675</v>
    </oc>
    <nc r="E48"/>
  </rcc>
  <rcc rId="51851" sId="5">
    <oc r="E49">
      <v>37455</v>
    </oc>
    <nc r="E49"/>
  </rcc>
  <rcc rId="51852" sId="5">
    <oc r="E50">
      <v>23320</v>
    </oc>
    <nc r="E50"/>
  </rcc>
  <rcc rId="51853" sId="5">
    <oc r="E51">
      <v>6160</v>
    </oc>
    <nc r="E51"/>
  </rcc>
  <rcc rId="51854" sId="5">
    <oc r="E52">
      <v>27210</v>
    </oc>
    <nc r="E52"/>
  </rcc>
  <rcc rId="51855" sId="5">
    <oc r="E53">
      <v>38210</v>
    </oc>
    <nc r="E53"/>
  </rcc>
  <rcc rId="51856" sId="5">
    <oc r="E54">
      <v>47320</v>
    </oc>
    <nc r="E54"/>
  </rcc>
  <rcc rId="51857" sId="5">
    <oc r="E55">
      <v>12770</v>
    </oc>
    <nc r="E55"/>
  </rcc>
  <rcc rId="51858" sId="5">
    <oc r="E56">
      <v>278185</v>
    </oc>
    <nc r="E56"/>
  </rcc>
  <rcc rId="51859" sId="5">
    <oc r="E57">
      <v>37020</v>
    </oc>
    <nc r="E57"/>
  </rcc>
  <rcc rId="51860" sId="5">
    <oc r="E58">
      <v>16995</v>
    </oc>
    <nc r="E58"/>
  </rcc>
  <rcc rId="51861" sId="5">
    <oc r="E61">
      <v>6285</v>
    </oc>
    <nc r="E61"/>
  </rcc>
  <rcc rId="51862" sId="5">
    <oc r="E62">
      <v>10995</v>
    </oc>
    <nc r="E62"/>
  </rcc>
  <rcc rId="51863" sId="5">
    <oc r="E63">
      <v>4140</v>
    </oc>
    <nc r="E63"/>
  </rcc>
  <rcc rId="51864" sId="5">
    <oc r="E64">
      <v>23545</v>
    </oc>
    <nc r="E64"/>
  </rcc>
  <rcc rId="51865" sId="5">
    <oc r="E65">
      <v>9295</v>
    </oc>
    <nc r="E65"/>
  </rcc>
  <rcc rId="51866" sId="5">
    <oc r="E66">
      <v>26870</v>
    </oc>
    <nc r="E66"/>
  </rcc>
  <rcc rId="51867" sId="5">
    <oc r="E67">
      <v>43775</v>
    </oc>
    <nc r="E67"/>
  </rcc>
  <rcc rId="51868" sId="5">
    <oc r="E68">
      <v>8715</v>
    </oc>
    <nc r="E68"/>
  </rcc>
  <rcc rId="51869" sId="5">
    <oc r="E69">
      <v>5930</v>
    </oc>
    <nc r="E69"/>
  </rcc>
  <rcc rId="51870" sId="5">
    <oc r="E70">
      <v>21430</v>
    </oc>
    <nc r="E70"/>
  </rcc>
  <rcc rId="51871" sId="5">
    <oc r="E71">
      <v>38905</v>
    </oc>
    <nc r="E71"/>
  </rcc>
  <rcc rId="51872" sId="5">
    <oc r="E72">
      <v>36505</v>
    </oc>
    <nc r="E72"/>
  </rcc>
  <rcc rId="51873" sId="5">
    <oc r="E73">
      <v>5415</v>
    </oc>
    <nc r="E73"/>
  </rcc>
  <rcc rId="51874" sId="5">
    <oc r="E74">
      <v>12620</v>
    </oc>
    <nc r="E74"/>
  </rcc>
  <rcc rId="51875" sId="5">
    <oc r="E75">
      <v>1285</v>
    </oc>
    <nc r="E75"/>
  </rcc>
  <rcc rId="51876" sId="5">
    <oc r="E76">
      <v>69615</v>
    </oc>
    <nc r="E76"/>
  </rcc>
  <rcc rId="51877" sId="5">
    <oc r="E77">
      <v>16660</v>
    </oc>
    <nc r="E77"/>
  </rcc>
  <rcc rId="51878" sId="5">
    <oc r="E78">
      <v>13670</v>
    </oc>
    <nc r="E78"/>
  </rcc>
  <rcc rId="51879" sId="5">
    <oc r="E79">
      <v>12040</v>
    </oc>
    <nc r="E79"/>
  </rcc>
  <rcc rId="51880" sId="5">
    <oc r="E80">
      <v>11095</v>
    </oc>
    <nc r="E80"/>
  </rcc>
  <rcc rId="51881" sId="5">
    <oc r="E81">
      <v>12030</v>
    </oc>
    <nc r="E81"/>
  </rcc>
  <rcc rId="51882" sId="5">
    <oc r="E82">
      <v>3105</v>
    </oc>
    <nc r="E82"/>
  </rcc>
  <rcc rId="51883" sId="5">
    <oc r="E83">
      <v>17850</v>
    </oc>
    <nc r="E83"/>
  </rcc>
  <rcc rId="51884" sId="5">
    <oc r="E84">
      <v>715</v>
    </oc>
    <nc r="E84"/>
  </rcc>
  <rcc rId="51885" sId="5">
    <oc r="E85">
      <v>27610</v>
    </oc>
    <nc r="E85"/>
  </rcc>
  <rcc rId="51886" sId="5">
    <oc r="E86">
      <v>28535</v>
    </oc>
    <nc r="E86"/>
  </rcc>
  <rcc rId="51887" sId="5">
    <oc r="E87">
      <v>9750</v>
    </oc>
    <nc r="E87"/>
  </rcc>
  <rcc rId="51888" sId="5">
    <oc r="E88">
      <v>3230</v>
    </oc>
    <nc r="E88"/>
  </rcc>
  <rcc rId="51889" sId="5">
    <oc r="E89">
      <v>54970</v>
    </oc>
    <nc r="E89"/>
  </rcc>
  <rcc rId="51890" sId="5">
    <oc r="E90">
      <v>28615</v>
    </oc>
    <nc r="E90"/>
  </rcc>
  <rcc rId="51891" sId="5">
    <oc r="E91">
      <v>75575</v>
    </oc>
    <nc r="E91"/>
  </rcc>
  <rcc rId="51892" sId="5">
    <oc r="E92">
      <v>44180</v>
    </oc>
    <nc r="E92"/>
  </rcc>
  <rcc rId="51893" sId="5">
    <oc r="E93">
      <v>3205</v>
    </oc>
    <nc r="E93"/>
  </rcc>
  <rcc rId="51894" sId="5">
    <oc r="E94">
      <v>5705</v>
    </oc>
    <nc r="E94"/>
  </rcc>
  <rcc rId="51895" sId="5">
    <oc r="E95">
      <v>25630</v>
    </oc>
    <nc r="E95"/>
  </rcc>
  <rcc rId="51896" sId="5">
    <oc r="E96">
      <v>10970</v>
    </oc>
    <nc r="E96"/>
  </rcc>
  <rcc rId="51897" sId="5">
    <oc r="E97">
      <v>38185</v>
    </oc>
    <nc r="E97"/>
  </rcc>
  <rcc rId="51898" sId="5">
    <oc r="E98">
      <v>10180</v>
    </oc>
    <nc r="E98"/>
  </rcc>
  <rcc rId="51899" sId="5">
    <oc r="E99">
      <v>54950</v>
    </oc>
    <nc r="E99"/>
  </rcc>
  <rcc rId="51900" sId="5">
    <oc r="E100">
      <v>34585</v>
    </oc>
    <nc r="E100"/>
  </rcc>
  <rcc rId="51901" sId="5">
    <oc r="E101">
      <v>39635</v>
    </oc>
    <nc r="E101"/>
  </rcc>
  <rcc rId="51902" sId="5">
    <oc r="E102">
      <v>21995</v>
    </oc>
    <nc r="E102"/>
  </rcc>
  <rcc rId="51903" sId="5">
    <oc r="E103">
      <v>17525</v>
    </oc>
    <nc r="E103"/>
  </rcc>
  <rcc rId="51904" sId="5">
    <oc r="E104">
      <v>25710</v>
    </oc>
    <nc r="E104"/>
  </rcc>
  <rcc rId="51905" sId="5">
    <oc r="E105">
      <v>6295</v>
    </oc>
    <nc r="E105"/>
  </rcc>
  <rcc rId="51906" sId="5">
    <oc r="E106">
      <v>12055</v>
    </oc>
    <nc r="E106"/>
  </rcc>
  <rcc rId="51907" sId="5">
    <oc r="E107">
      <v>5480</v>
    </oc>
    <nc r="E107"/>
  </rcc>
  <rcc rId="51908" sId="5">
    <oc r="E108">
      <v>102645</v>
    </oc>
    <nc r="E108"/>
  </rcc>
  <rcc rId="51909" sId="5">
    <oc r="E109">
      <v>35750</v>
    </oc>
    <nc r="E109"/>
  </rcc>
  <rcc rId="51910" sId="5">
    <oc r="E110">
      <v>20945</v>
    </oc>
    <nc r="E110"/>
  </rcc>
  <rcc rId="51911" sId="5">
    <oc r="E111">
      <v>36665</v>
    </oc>
    <nc r="E111"/>
  </rcc>
  <rcc rId="51912" sId="5">
    <oc r="E112">
      <v>7805</v>
    </oc>
    <nc r="E112"/>
  </rcc>
  <rcc rId="51913" sId="5">
    <oc r="E113">
      <v>22190</v>
    </oc>
    <nc r="E113"/>
  </rcc>
  <rcc rId="51914" sId="5">
    <oc r="E114">
      <v>14105</v>
    </oc>
    <nc r="E114"/>
  </rcc>
  <rcc rId="51915" sId="5">
    <oc r="E115">
      <v>51005</v>
    </oc>
    <nc r="E115"/>
  </rcc>
  <rcc rId="51916" sId="5">
    <oc r="E116">
      <v>40035</v>
    </oc>
    <nc r="E116"/>
  </rcc>
  <rcc rId="51917" sId="5">
    <oc r="E117">
      <v>101655</v>
    </oc>
    <nc r="E117"/>
  </rcc>
  <rcc rId="51918" sId="5">
    <oc r="E118">
      <v>48490</v>
    </oc>
    <nc r="E118"/>
  </rcc>
  <rcc rId="51919" sId="5">
    <oc r="E119">
      <v>5675</v>
    </oc>
    <nc r="E119"/>
  </rcc>
  <rcc rId="51920" sId="5">
    <oc r="E120">
      <v>90835</v>
    </oc>
    <nc r="E120"/>
  </rcc>
  <rcc rId="51921" sId="5">
    <oc r="E122">
      <v>17375</v>
    </oc>
    <nc r="E122"/>
  </rcc>
  <rcc rId="51922" sId="5">
    <oc r="E123">
      <v>6380</v>
    </oc>
    <nc r="E123"/>
  </rcc>
  <rcc rId="51923" sId="5">
    <oc r="E124">
      <v>10390</v>
    </oc>
    <nc r="E124"/>
  </rcc>
  <rcc rId="51924" sId="5">
    <oc r="E125">
      <v>12610</v>
    </oc>
    <nc r="E125"/>
  </rcc>
  <rcc rId="51925" sId="5">
    <oc r="E126">
      <v>36065</v>
    </oc>
    <nc r="E126"/>
  </rcc>
  <rcc rId="51926" sId="5">
    <oc r="E127">
      <v>71995</v>
    </oc>
    <nc r="E127"/>
  </rcc>
  <rcc rId="51927" sId="5">
    <oc r="E128">
      <v>16120</v>
    </oc>
    <nc r="E128"/>
  </rcc>
  <rcc rId="51928" sId="5">
    <oc r="E129">
      <v>18305</v>
    </oc>
    <nc r="E129"/>
  </rcc>
  <rcc rId="51929" sId="5">
    <oc r="E130">
      <v>12545</v>
    </oc>
    <nc r="E130"/>
  </rcc>
  <rcc rId="51930" sId="5">
    <oc r="E131">
      <v>9515</v>
    </oc>
    <nc r="E131"/>
  </rcc>
  <rcc rId="51931" sId="5">
    <oc r="E132">
      <v>11165</v>
    </oc>
    <nc r="E132"/>
  </rcc>
  <rcc rId="51932" sId="5">
    <oc r="E133">
      <v>21780</v>
    </oc>
    <nc r="E133"/>
  </rcc>
  <rcc rId="51933" sId="5">
    <oc r="E134">
      <v>22005</v>
    </oc>
    <nc r="E134"/>
  </rcc>
  <rcc rId="51934" sId="5">
    <oc r="E135">
      <v>33920</v>
    </oc>
    <nc r="E135"/>
  </rcc>
  <rcc rId="51935" sId="5">
    <oc r="E136">
      <v>63045</v>
    </oc>
    <nc r="E136"/>
  </rcc>
  <rcc rId="51936" sId="5">
    <oc r="E137">
      <v>32515</v>
    </oc>
    <nc r="E137"/>
  </rcc>
  <rcc rId="51937" sId="5">
    <oc r="E138">
      <v>33700</v>
    </oc>
    <nc r="E138"/>
  </rcc>
  <rcc rId="51938" sId="5">
    <oc r="E139">
      <v>43660</v>
    </oc>
    <nc r="E139"/>
  </rcc>
  <rcc rId="51939" sId="5">
    <oc r="E140">
      <v>22075</v>
    </oc>
    <nc r="E140"/>
  </rcc>
  <rcc rId="51940" sId="5">
    <oc r="E141">
      <v>10340</v>
    </oc>
    <nc r="E141"/>
  </rcc>
  <rcc rId="51941" sId="5">
    <oc r="E142">
      <v>31990</v>
    </oc>
    <nc r="E142"/>
  </rcc>
  <rcc rId="51942" sId="5">
    <oc r="E143">
      <v>43810</v>
    </oc>
    <nc r="E143"/>
  </rcc>
  <rcc rId="51943" sId="5">
    <oc r="E144">
      <v>66135</v>
    </oc>
    <nc r="E144"/>
  </rcc>
  <rcc rId="51944" sId="5">
    <oc r="E145">
      <v>14215</v>
    </oc>
    <nc r="E145"/>
  </rcc>
  <rcc rId="51945" sId="5">
    <oc r="E146">
      <v>16505</v>
    </oc>
    <nc r="E146"/>
  </rcc>
  <rcc rId="51946" sId="5">
    <oc r="E147">
      <v>34950</v>
    </oc>
    <nc r="E147"/>
  </rcc>
  <rcc rId="51947" sId="5">
    <oc r="E148">
      <v>17545</v>
    </oc>
    <nc r="E148"/>
  </rcc>
  <rcc rId="51948" sId="5">
    <oc r="E151">
      <v>50095</v>
    </oc>
    <nc r="E151"/>
  </rcc>
  <rcc rId="51949" sId="5">
    <oc r="E152">
      <v>25750</v>
    </oc>
    <nc r="E152"/>
  </rcc>
  <rcc rId="51950" sId="5">
    <oc r="E153">
      <v>1405</v>
    </oc>
    <nc r="E153"/>
  </rcc>
  <rcc rId="51951" sId="5">
    <oc r="E154">
      <v>31350</v>
    </oc>
    <nc r="E154"/>
  </rcc>
  <rcc rId="51952" sId="5">
    <oc r="E155">
      <v>87500</v>
    </oc>
    <nc r="E155"/>
  </rcc>
  <rcc rId="51953" sId="5">
    <oc r="E156">
      <v>29470</v>
    </oc>
    <nc r="E156"/>
  </rcc>
  <rcc rId="51954" sId="5">
    <oc r="E157">
      <v>42035</v>
    </oc>
    <nc r="E157"/>
  </rcc>
  <rcc rId="51955" sId="5">
    <oc r="E158">
      <v>8710</v>
    </oc>
    <nc r="E158"/>
  </rcc>
  <rcc rId="51956" sId="5">
    <oc r="E159">
      <v>9330</v>
    </oc>
    <nc r="E159"/>
  </rcc>
  <rcc rId="51957" sId="5">
    <oc r="E160">
      <v>21680</v>
    </oc>
    <nc r="E160"/>
  </rcc>
  <rcc rId="51958" sId="5">
    <oc r="E161">
      <v>93980</v>
    </oc>
    <nc r="E161"/>
  </rcc>
  <rcc rId="51959" sId="5">
    <oc r="E162">
      <v>82410</v>
    </oc>
    <nc r="E162"/>
  </rcc>
  <rcc rId="51960" sId="5">
    <oc r="E163">
      <v>25115</v>
    </oc>
    <nc r="E163"/>
  </rcc>
  <rcc rId="51961" sId="5">
    <oc r="E164">
      <v>47255</v>
    </oc>
    <nc r="E164"/>
  </rcc>
  <rcc rId="51962" sId="5">
    <oc r="E165">
      <v>3405</v>
    </oc>
    <nc r="E165"/>
  </rcc>
  <rcc rId="51963" sId="5">
    <oc r="E166">
      <v>26565</v>
    </oc>
    <nc r="E166"/>
  </rcc>
  <rcc rId="51964" sId="5">
    <oc r="E167">
      <v>3490</v>
    </oc>
    <nc r="E167"/>
  </rcc>
  <rcc rId="51965" sId="5">
    <oc r="E168">
      <v>15645</v>
    </oc>
    <nc r="E168"/>
  </rcc>
  <rcc rId="51966" sId="5">
    <oc r="E169">
      <v>15070</v>
    </oc>
    <nc r="E169"/>
  </rcc>
  <rcc rId="51967" sId="5">
    <oc r="E170">
      <v>13995</v>
    </oc>
    <nc r="E170"/>
  </rcc>
  <rcc rId="51968" sId="5">
    <oc r="E171">
      <v>76310</v>
    </oc>
    <nc r="E171"/>
  </rcc>
  <rcc rId="51969" sId="5">
    <oc r="E172">
      <v>44055</v>
    </oc>
    <nc r="E172"/>
  </rcc>
  <rcc rId="51970" sId="5">
    <oc r="E173">
      <v>24100</v>
    </oc>
    <nc r="E173"/>
  </rcc>
  <rcc rId="51971" sId="5">
    <oc r="E174">
      <v>13050</v>
    </oc>
    <nc r="E174"/>
  </rcc>
  <rcc rId="51972" sId="5">
    <oc r="E175">
      <v>57890</v>
    </oc>
    <nc r="E175"/>
  </rcc>
  <rcc rId="51973" sId="5">
    <oc r="E176">
      <v>47425</v>
    </oc>
    <nc r="E176"/>
  </rcc>
  <rcc rId="51974" sId="5">
    <oc r="E177">
      <v>39475</v>
    </oc>
    <nc r="E177"/>
  </rcc>
  <rcc rId="51975" sId="5">
    <oc r="E178">
      <v>8460</v>
    </oc>
    <nc r="E178"/>
  </rcc>
  <rcc rId="51976" sId="5">
    <oc r="E179">
      <v>55280</v>
    </oc>
    <nc r="E179"/>
  </rcc>
  <rcc rId="51977" sId="5">
    <oc r="E180">
      <v>42285</v>
    </oc>
    <nc r="E180"/>
  </rcc>
  <rcc rId="51978" sId="5">
    <oc r="E181">
      <v>13575</v>
    </oc>
    <nc r="E181"/>
  </rcc>
  <rcc rId="51979" sId="5">
    <oc r="E182">
      <v>11720</v>
    </oc>
    <nc r="E182"/>
  </rcc>
  <rcc rId="51980" sId="5">
    <oc r="E183">
      <v>34470</v>
    </oc>
    <nc r="E183"/>
  </rcc>
  <rcc rId="51981" sId="5">
    <oc r="E184">
      <v>27610</v>
    </oc>
    <nc r="E184"/>
  </rcc>
  <rcc rId="51982" sId="5">
    <oc r="E185">
      <v>13630</v>
    </oc>
    <nc r="E185"/>
  </rcc>
  <rcc rId="51983" sId="5">
    <oc r="E186">
      <v>23595</v>
    </oc>
    <nc r="E186"/>
  </rcc>
  <rcc rId="51984" sId="5">
    <oc r="E187">
      <v>41675</v>
    </oc>
    <nc r="E187"/>
  </rcc>
  <rcc rId="51985" sId="5">
    <oc r="E188">
      <v>16520</v>
    </oc>
    <nc r="E188"/>
  </rcc>
  <rcc rId="51986" sId="5">
    <oc r="E189">
      <v>131385</v>
    </oc>
    <nc r="E189"/>
  </rcc>
  <rcc rId="51987" sId="5">
    <oc r="E190">
      <v>12610</v>
    </oc>
    <nc r="E190"/>
  </rcc>
  <rcc rId="51988" sId="5">
    <oc r="E191">
      <v>34335</v>
    </oc>
    <nc r="E191"/>
  </rcc>
  <rcc rId="51989" sId="5">
    <oc r="E192">
      <v>40990</v>
    </oc>
    <nc r="E192"/>
  </rcc>
  <rcc rId="51990" sId="5">
    <oc r="E193">
      <v>29470</v>
    </oc>
    <nc r="E193"/>
  </rcc>
  <rcc rId="51991" sId="5">
    <oc r="E194">
      <v>10225</v>
    </oc>
    <nc r="E194"/>
  </rcc>
  <rcc rId="51992" sId="5">
    <oc r="E195">
      <v>12330</v>
    </oc>
    <nc r="E195"/>
  </rcc>
  <rcc rId="51993" sId="5">
    <oc r="E196">
      <v>32625</v>
    </oc>
    <nc r="E196"/>
  </rcc>
  <rcc rId="51994" sId="5">
    <oc r="E197">
      <v>12320</v>
    </oc>
    <nc r="E197"/>
  </rcc>
  <rcc rId="51995" sId="5">
    <oc r="E198">
      <v>21470</v>
    </oc>
    <nc r="E198"/>
  </rcc>
  <rcc rId="51996" sId="5">
    <oc r="E199">
      <v>17155</v>
    </oc>
    <nc r="E199"/>
  </rcc>
  <rcc rId="51997" sId="5">
    <oc r="E201">
      <v>19605</v>
    </oc>
    <nc r="E201"/>
  </rcc>
  <rcc rId="51998" sId="16">
    <oc r="F1" t="inlineStr">
      <is>
        <t>Сентябрь</t>
      </is>
    </oc>
    <nc r="F1" t="inlineStr">
      <is>
        <t>Октябрь</t>
      </is>
    </nc>
  </rcc>
  <rcc rId="51999" sId="16" numFmtId="19">
    <oc r="D2">
      <v>45528</v>
    </oc>
    <nc r="D2">
      <v>45559</v>
    </nc>
  </rcc>
  <rcc rId="52000" sId="16" numFmtId="19">
    <oc r="E2">
      <v>45558</v>
    </oc>
    <nc r="E2">
      <v>45588</v>
    </nc>
  </rcc>
  <rcc rId="52001" sId="16">
    <oc r="D4">
      <v>1260</v>
    </oc>
    <nc r="D4">
      <v>1283</v>
    </nc>
  </rcc>
  <rcc rId="52002" sId="16">
    <oc r="D8">
      <v>1073</v>
    </oc>
    <nc r="D8">
      <v>1094</v>
    </nc>
  </rcc>
  <rcc rId="52003" sId="16">
    <oc r="D9">
      <v>1612</v>
    </oc>
    <nc r="D9">
      <v>2013</v>
    </nc>
  </rcc>
  <rcc rId="52004" sId="16">
    <oc r="D11">
      <v>2449</v>
    </oc>
    <nc r="D11">
      <v>2462</v>
    </nc>
  </rcc>
  <rcc rId="52005" sId="16">
    <oc r="D13">
      <v>28050</v>
    </oc>
    <nc r="D13">
      <v>28150</v>
    </nc>
  </rcc>
  <rcc rId="52006" sId="16">
    <oc r="D14">
      <v>17716</v>
    </oc>
    <nc r="D14">
      <v>17887</v>
    </nc>
  </rcc>
  <rcc rId="52007" sId="16">
    <oc r="D15">
      <v>26314</v>
    </oc>
    <nc r="D15">
      <v>26413</v>
    </nc>
  </rcc>
  <rcc rId="52008" sId="16">
    <oc r="D16">
      <v>2</v>
    </oc>
    <nc r="D16">
      <v>308</v>
    </nc>
  </rcc>
  <rcc rId="52009" sId="16">
    <oc r="D19">
      <v>8198</v>
    </oc>
    <nc r="D19">
      <v>8199</v>
    </nc>
  </rcc>
  <rcc rId="52010" sId="16">
    <oc r="D22">
      <v>20682</v>
    </oc>
    <nc r="D22">
      <v>20700</v>
    </nc>
  </rcc>
  <rcc rId="52011" sId="16">
    <oc r="D23">
      <v>41575</v>
    </oc>
    <nc r="D23">
      <v>41598</v>
    </nc>
  </rcc>
  <rcc rId="52012" sId="16">
    <oc r="D24">
      <v>857</v>
    </oc>
    <nc r="D24">
      <v>872</v>
    </nc>
  </rcc>
  <rcc rId="52013" sId="16">
    <oc r="D28">
      <v>83390</v>
    </oc>
    <nc r="D28">
      <v>83533</v>
    </nc>
  </rcc>
  <rcc rId="52014" sId="16">
    <oc r="D29">
      <v>25562</v>
    </oc>
    <nc r="D29">
      <v>25790</v>
    </nc>
  </rcc>
  <rcc rId="52015" sId="16">
    <oc r="E4">
      <v>1283</v>
    </oc>
    <nc r="E4"/>
  </rcc>
  <rcc rId="52016" sId="16">
    <oc r="E7">
      <v>10326</v>
    </oc>
    <nc r="E7"/>
  </rcc>
  <rcc rId="52017" sId="16">
    <oc r="E8">
      <v>1094</v>
    </oc>
    <nc r="E8"/>
  </rcc>
  <rcc rId="52018" sId="16">
    <oc r="E9">
      <v>2013</v>
    </oc>
    <nc r="E9"/>
  </rcc>
  <rcc rId="52019" sId="16">
    <oc r="E10">
      <v>1</v>
    </oc>
    <nc r="E10"/>
  </rcc>
  <rcc rId="52020" sId="16">
    <oc r="E11">
      <v>2462</v>
    </oc>
    <nc r="E11"/>
  </rcc>
  <rcc rId="52021" sId="16">
    <oc r="E13">
      <v>28150</v>
    </oc>
    <nc r="E13"/>
  </rcc>
  <rcc rId="52022" sId="16">
    <oc r="E14">
      <v>17887</v>
    </oc>
    <nc r="E14"/>
  </rcc>
  <rcc rId="52023" sId="16">
    <oc r="E15">
      <v>26413</v>
    </oc>
    <nc r="E15"/>
  </rcc>
  <rcc rId="52024" sId="16">
    <oc r="E16">
      <v>308</v>
    </oc>
    <nc r="E16"/>
  </rcc>
  <rcc rId="52025" sId="16">
    <oc r="E18">
      <v>1521</v>
    </oc>
    <nc r="E18"/>
  </rcc>
  <rcc rId="52026" sId="16">
    <oc r="E19">
      <v>8199</v>
    </oc>
    <nc r="E19"/>
  </rcc>
  <rcc rId="52027" sId="16">
    <oc r="E20">
      <v>27559</v>
    </oc>
    <nc r="E20"/>
  </rcc>
  <rcc rId="52028" sId="16">
    <oc r="E21">
      <v>5618</v>
    </oc>
    <nc r="E21"/>
  </rcc>
  <rcc rId="52029" sId="16">
    <oc r="E22">
      <v>20700</v>
    </oc>
    <nc r="E22"/>
  </rcc>
  <rcc rId="52030" sId="16">
    <oc r="E23">
      <v>41598</v>
    </oc>
    <nc r="E23"/>
  </rcc>
  <rcc rId="52031" sId="16">
    <oc r="E24">
      <v>872</v>
    </oc>
    <nc r="E24"/>
  </rcc>
  <rcc rId="52032" sId="16">
    <oc r="E27">
      <v>26753</v>
    </oc>
    <nc r="E27"/>
  </rcc>
  <rcc rId="52033" sId="16">
    <oc r="E28">
      <v>83533</v>
    </oc>
    <nc r="E28"/>
  </rcc>
  <rcc rId="52034" sId="16">
    <oc r="E29">
      <v>25790</v>
    </oc>
    <nc r="E29"/>
  </rcc>
  <rcc rId="52035" sId="10">
    <oc r="A2" t="inlineStr">
      <is>
        <t>Сентябрь 2024 года</t>
      </is>
    </oc>
    <nc r="A2" t="inlineStr">
      <is>
        <t>Октябрь 2024 года</t>
      </is>
    </nc>
  </rcc>
  <rcc rId="52036" sId="13">
    <oc r="A1" t="inlineStr">
      <is>
        <t>СПРАВОЧНАЯ ИНФОРМАЦИЯ потребление коммунальных услуг в здании по адресу г.Химки, ул.Лавочкина, д.13 сентябрь 2024г.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D3AD25B1-22B1-4C65-A508-E9173EB4D475}" name="HP" id="-812052678" dateTime="2024-08-26T08:22:26"/>
  <userInfo guid="{4E3B5838-5559-4477-AE23-2311A41CC106}" name="Ольга" id="-642874542" dateTime="2024-08-29T12:38:3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topLeftCell="A42" zoomScale="120" zoomScaleSheetLayoutView="120" workbookViewId="0">
      <selection activeCell="E54" sqref="E5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89" t="s">
        <v>1009</v>
      </c>
      <c r="B1" s="789"/>
      <c r="C1" s="789"/>
      <c r="D1" s="789"/>
      <c r="E1" s="789"/>
      <c r="F1" s="789"/>
      <c r="G1" s="789"/>
    </row>
    <row r="2" spans="1:8" ht="15" x14ac:dyDescent="0.2">
      <c r="A2" s="790" t="s">
        <v>2037</v>
      </c>
      <c r="B2" s="790"/>
      <c r="C2" s="790"/>
      <c r="D2" s="790"/>
      <c r="E2" s="790"/>
      <c r="F2" s="790"/>
      <c r="G2" s="790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4" t="s">
        <v>0</v>
      </c>
      <c r="B4" s="795" t="s">
        <v>1</v>
      </c>
      <c r="C4" s="795" t="s">
        <v>2</v>
      </c>
      <c r="D4" s="795"/>
      <c r="E4" s="791" t="s">
        <v>3</v>
      </c>
      <c r="F4" s="791" t="s">
        <v>4</v>
      </c>
      <c r="G4" s="795" t="s">
        <v>5</v>
      </c>
    </row>
    <row r="5" spans="1:8" ht="13.5" thickBot="1" x14ac:dyDescent="0.25">
      <c r="A5" s="792"/>
      <c r="B5" s="795"/>
      <c r="C5" s="795"/>
      <c r="D5" s="795"/>
      <c r="E5" s="792"/>
      <c r="F5" s="792"/>
      <c r="G5" s="795"/>
    </row>
    <row r="6" spans="1:8" ht="13.5" thickBot="1" x14ac:dyDescent="0.25">
      <c r="A6" s="793"/>
      <c r="B6" s="795"/>
      <c r="C6" s="5" t="s">
        <v>6</v>
      </c>
      <c r="D6" s="6" t="s">
        <v>7</v>
      </c>
      <c r="E6" s="793"/>
      <c r="F6" s="793"/>
      <c r="G6" s="795"/>
    </row>
    <row r="7" spans="1:8" ht="18" customHeight="1" thickBot="1" x14ac:dyDescent="0.25">
      <c r="A7" s="796" t="s">
        <v>1543</v>
      </c>
      <c r="B7" s="797"/>
      <c r="C7" s="797"/>
      <c r="D7" s="798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8146</v>
      </c>
      <c r="D8" s="21">
        <v>8232</v>
      </c>
      <c r="E8" s="154">
        <f>D8-C8</f>
        <v>86</v>
      </c>
      <c r="F8" s="21">
        <v>15</v>
      </c>
      <c r="G8" s="22">
        <f>E8*F8</f>
        <v>1290</v>
      </c>
      <c r="H8" s="8"/>
    </row>
    <row r="9" spans="1:8" ht="64.5" thickBot="1" x14ac:dyDescent="0.25">
      <c r="A9" s="9" t="s">
        <v>9</v>
      </c>
      <c r="B9" s="21">
        <v>29993299</v>
      </c>
      <c r="C9" s="22">
        <v>3524</v>
      </c>
      <c r="D9" s="22">
        <v>3556</v>
      </c>
      <c r="E9" s="154">
        <f>D9-C9</f>
        <v>32</v>
      </c>
      <c r="F9" s="22">
        <v>60</v>
      </c>
      <c r="G9" s="22">
        <f>E9*F9</f>
        <v>1920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17681</v>
      </c>
      <c r="D10" s="21">
        <v>17858</v>
      </c>
      <c r="E10" s="154">
        <f>D10-C10</f>
        <v>177</v>
      </c>
      <c r="F10" s="21">
        <v>40</v>
      </c>
      <c r="G10" s="22">
        <f>E10*F10</f>
        <v>7080</v>
      </c>
    </row>
    <row r="11" spans="1:8" ht="15" customHeight="1" thickBot="1" x14ac:dyDescent="0.25">
      <c r="A11" s="11" t="s">
        <v>11</v>
      </c>
      <c r="B11" s="25">
        <v>29993506</v>
      </c>
      <c r="C11" s="21">
        <v>23635</v>
      </c>
      <c r="D11" s="21">
        <v>23901</v>
      </c>
      <c r="E11" s="154">
        <f>D11-C11</f>
        <v>266</v>
      </c>
      <c r="F11" s="21">
        <v>60</v>
      </c>
      <c r="G11" s="22">
        <f>E11*F11</f>
        <v>15960</v>
      </c>
    </row>
    <row r="12" spans="1:8" ht="18" customHeight="1" thickBot="1" x14ac:dyDescent="0.25">
      <c r="A12" s="512" t="s">
        <v>1544</v>
      </c>
      <c r="B12" s="513"/>
      <c r="C12" s="179"/>
      <c r="D12" s="179"/>
      <c r="E12" s="154"/>
      <c r="F12" s="186"/>
      <c r="G12" s="12">
        <f>SUM(G8:G11)</f>
        <v>26250</v>
      </c>
    </row>
    <row r="13" spans="1:8" ht="42.75" customHeight="1" thickBot="1" x14ac:dyDescent="0.25">
      <c r="A13" s="7" t="s">
        <v>8</v>
      </c>
      <c r="B13" s="21">
        <v>29993434</v>
      </c>
      <c r="C13" s="20">
        <v>7947</v>
      </c>
      <c r="D13" s="20">
        <v>8002</v>
      </c>
      <c r="E13" s="154">
        <f t="shared" ref="E13:E16" si="0">D13-C13</f>
        <v>55</v>
      </c>
      <c r="F13" s="21">
        <v>10</v>
      </c>
      <c r="G13" s="22">
        <f t="shared" ref="G13:G16" si="1">E13*F13</f>
        <v>550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5880</v>
      </c>
      <c r="D14" s="21">
        <v>5932</v>
      </c>
      <c r="E14" s="154">
        <f t="shared" si="0"/>
        <v>52</v>
      </c>
      <c r="F14" s="21">
        <v>15</v>
      </c>
      <c r="G14" s="22">
        <f t="shared" si="1"/>
        <v>780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5407</v>
      </c>
      <c r="D15" s="21">
        <v>5485</v>
      </c>
      <c r="E15" s="154">
        <f t="shared" si="0"/>
        <v>78</v>
      </c>
      <c r="F15" s="21">
        <v>40</v>
      </c>
      <c r="G15" s="22">
        <f t="shared" si="1"/>
        <v>3120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9721</v>
      </c>
      <c r="D16" s="21">
        <v>9854</v>
      </c>
      <c r="E16" s="154">
        <f t="shared" si="0"/>
        <v>133</v>
      </c>
      <c r="F16" s="21">
        <v>30</v>
      </c>
      <c r="G16" s="22">
        <f t="shared" si="1"/>
        <v>3990</v>
      </c>
      <c r="H16" s="10"/>
    </row>
    <row r="17" spans="1:8" ht="18" customHeight="1" thickBot="1" x14ac:dyDescent="0.25">
      <c r="A17" s="806" t="s">
        <v>1545</v>
      </c>
      <c r="B17" s="807"/>
      <c r="C17" s="807"/>
      <c r="D17" s="810"/>
      <c r="E17" s="154"/>
      <c r="G17" s="16">
        <f>SUM(G13:G16)</f>
        <v>8440</v>
      </c>
    </row>
    <row r="18" spans="1:8" ht="39" customHeight="1" thickBot="1" x14ac:dyDescent="0.25">
      <c r="A18" s="7" t="s">
        <v>8</v>
      </c>
      <c r="B18" s="21">
        <v>29993452</v>
      </c>
      <c r="C18" s="21">
        <v>13715</v>
      </c>
      <c r="D18" s="21">
        <v>13817</v>
      </c>
      <c r="E18" s="154">
        <f t="shared" ref="E18:E21" si="2">D18-C18</f>
        <v>102</v>
      </c>
      <c r="F18" s="21">
        <v>10</v>
      </c>
      <c r="G18" s="22">
        <f t="shared" ref="G18:G21" si="3">E18*F18</f>
        <v>1020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3923</v>
      </c>
      <c r="D19" s="21">
        <v>3923</v>
      </c>
      <c r="E19" s="154">
        <f t="shared" si="2"/>
        <v>0</v>
      </c>
      <c r="F19" s="22">
        <v>15</v>
      </c>
      <c r="G19" s="22">
        <f t="shared" si="3"/>
        <v>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12813</v>
      </c>
      <c r="D20" s="20">
        <v>12948</v>
      </c>
      <c r="E20" s="154">
        <f t="shared" si="2"/>
        <v>135</v>
      </c>
      <c r="F20" s="21">
        <v>40</v>
      </c>
      <c r="G20" s="22">
        <f t="shared" si="3"/>
        <v>5400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15677</v>
      </c>
      <c r="D21" s="22">
        <v>15843</v>
      </c>
      <c r="E21" s="154">
        <f t="shared" si="2"/>
        <v>166</v>
      </c>
      <c r="F21" s="21">
        <v>30</v>
      </c>
      <c r="G21" s="22">
        <f t="shared" si="3"/>
        <v>4980</v>
      </c>
      <c r="H21" s="10"/>
    </row>
    <row r="22" spans="1:8" ht="13.5" thickBot="1" x14ac:dyDescent="0.25">
      <c r="A22" s="805"/>
      <c r="B22" s="805"/>
      <c r="C22" s="805"/>
      <c r="D22" s="805"/>
      <c r="E22" s="805"/>
      <c r="F22" s="5" t="s">
        <v>16</v>
      </c>
      <c r="G22" s="16">
        <f>SUM(G18:G21)</f>
        <v>11400</v>
      </c>
    </row>
    <row r="23" spans="1:8" ht="13.5" thickBot="1" x14ac:dyDescent="0.25">
      <c r="C23" s="17"/>
      <c r="D23" s="17"/>
      <c r="F23" s="5" t="s">
        <v>17</v>
      </c>
      <c r="G23" s="345">
        <f>G22+G17+G12</f>
        <v>46090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4" t="s">
        <v>0</v>
      </c>
      <c r="B26" s="791" t="s">
        <v>1</v>
      </c>
      <c r="C26" s="801" t="s">
        <v>2</v>
      </c>
      <c r="D26" s="802"/>
      <c r="E26" s="791" t="s">
        <v>3</v>
      </c>
      <c r="F26" s="791" t="s">
        <v>4</v>
      </c>
      <c r="G26" s="791" t="s">
        <v>5</v>
      </c>
    </row>
    <row r="27" spans="1:8" ht="13.5" thickBot="1" x14ac:dyDescent="0.25">
      <c r="A27" s="799"/>
      <c r="B27" s="792"/>
      <c r="C27" s="803"/>
      <c r="D27" s="804"/>
      <c r="E27" s="792"/>
      <c r="F27" s="792"/>
      <c r="G27" s="792"/>
    </row>
    <row r="28" spans="1:8" ht="13.5" thickBot="1" x14ac:dyDescent="0.25">
      <c r="A28" s="800"/>
      <c r="B28" s="793"/>
      <c r="C28" s="5" t="s">
        <v>6</v>
      </c>
      <c r="D28" s="6" t="s">
        <v>7</v>
      </c>
      <c r="E28" s="793"/>
      <c r="F28" s="793"/>
      <c r="G28" s="793"/>
    </row>
    <row r="29" spans="1:8" ht="25.5" customHeight="1" thickBot="1" x14ac:dyDescent="0.25">
      <c r="A29" s="808"/>
      <c r="B29" s="809"/>
      <c r="C29" s="809"/>
      <c r="D29" s="809"/>
      <c r="E29" s="142"/>
      <c r="G29" s="19"/>
    </row>
    <row r="30" spans="1:8" ht="15" customHeight="1" thickBot="1" x14ac:dyDescent="0.25">
      <c r="A30" s="14" t="s">
        <v>18</v>
      </c>
      <c r="B30" s="14" t="s">
        <v>1444</v>
      </c>
      <c r="C30" s="20">
        <v>5167</v>
      </c>
      <c r="D30" s="20">
        <v>5172</v>
      </c>
      <c r="E30" s="21">
        <f>D30-C30</f>
        <v>5</v>
      </c>
      <c r="F30" s="14">
        <v>30</v>
      </c>
      <c r="G30" s="149">
        <f>E30*F30</f>
        <v>150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4734</v>
      </c>
      <c r="D31" s="21">
        <v>4852</v>
      </c>
      <c r="E31" s="21">
        <f>D31-C31</f>
        <v>118</v>
      </c>
      <c r="F31" s="21">
        <v>30</v>
      </c>
      <c r="G31" s="22">
        <f>E31*F31</f>
        <v>3540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1445</v>
      </c>
      <c r="C33" s="25">
        <v>22887</v>
      </c>
      <c r="D33" s="25">
        <v>22887</v>
      </c>
      <c r="E33" s="21">
        <f>D33-C33</f>
        <v>0</v>
      </c>
      <c r="F33" s="21">
        <v>30</v>
      </c>
      <c r="G33" s="22">
        <f>E33*F33</f>
        <v>0</v>
      </c>
      <c r="H33" s="10"/>
    </row>
    <row r="34" spans="1:8" ht="15" customHeight="1" thickBot="1" x14ac:dyDescent="0.25">
      <c r="A34" s="23" t="s">
        <v>21</v>
      </c>
      <c r="B34" s="14" t="s">
        <v>1446</v>
      </c>
      <c r="C34" s="158">
        <v>18202</v>
      </c>
      <c r="D34" s="158">
        <v>18812</v>
      </c>
      <c r="E34" s="21">
        <f>D34-C34</f>
        <v>610</v>
      </c>
      <c r="F34" s="21">
        <v>30</v>
      </c>
      <c r="G34" s="22">
        <f>E34*F34</f>
        <v>18300</v>
      </c>
      <c r="H34" s="10"/>
    </row>
    <row r="35" spans="1:8" ht="16.5" customHeight="1" thickBot="1" x14ac:dyDescent="0.25">
      <c r="A35" s="806" t="s">
        <v>22</v>
      </c>
      <c r="B35" s="807"/>
      <c r="C35" s="185"/>
      <c r="D35" s="185"/>
      <c r="E35" s="148"/>
      <c r="F35" s="5" t="s">
        <v>16</v>
      </c>
      <c r="G35" s="541">
        <f>SUM(G30:G34)</f>
        <v>21990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17304</v>
      </c>
      <c r="D36" s="22">
        <v>17414</v>
      </c>
      <c r="E36" s="22">
        <f t="shared" ref="E36:E39" si="4">D36-C36</f>
        <v>110</v>
      </c>
      <c r="F36" s="21">
        <v>15</v>
      </c>
      <c r="G36" s="22">
        <f t="shared" ref="G36:G39" si="5">E36*F36</f>
        <v>1650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3063</v>
      </c>
      <c r="D37" s="21">
        <v>3097</v>
      </c>
      <c r="E37" s="22">
        <f t="shared" si="4"/>
        <v>34</v>
      </c>
      <c r="F37" s="21">
        <v>60</v>
      </c>
      <c r="G37" s="22">
        <f t="shared" si="5"/>
        <v>2040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33471</v>
      </c>
      <c r="D38" s="20">
        <v>33742</v>
      </c>
      <c r="E38" s="22">
        <f t="shared" si="4"/>
        <v>271</v>
      </c>
      <c r="F38" s="21">
        <v>60</v>
      </c>
      <c r="G38" s="22">
        <f t="shared" si="5"/>
        <v>16260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28503</v>
      </c>
      <c r="D39" s="22">
        <v>28819</v>
      </c>
      <c r="E39" s="22">
        <f t="shared" si="4"/>
        <v>316</v>
      </c>
      <c r="F39" s="21">
        <v>80</v>
      </c>
      <c r="G39" s="22">
        <f t="shared" si="5"/>
        <v>25280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45230</v>
      </c>
    </row>
    <row r="41" spans="1:8" ht="13.5" thickBot="1" x14ac:dyDescent="0.25"/>
    <row r="42" spans="1:8" x14ac:dyDescent="0.2">
      <c r="A42" s="794" t="s">
        <v>0</v>
      </c>
      <c r="B42" s="791" t="s">
        <v>1</v>
      </c>
      <c r="C42" s="801" t="s">
        <v>2</v>
      </c>
      <c r="D42" s="802"/>
      <c r="E42" s="791" t="s">
        <v>3</v>
      </c>
      <c r="F42" s="791" t="s">
        <v>4</v>
      </c>
      <c r="G42" s="791" t="s">
        <v>5</v>
      </c>
    </row>
    <row r="43" spans="1:8" ht="13.5" thickBot="1" x14ac:dyDescent="0.25">
      <c r="A43" s="799"/>
      <c r="B43" s="792"/>
      <c r="C43" s="803"/>
      <c r="D43" s="804"/>
      <c r="E43" s="792"/>
      <c r="F43" s="792"/>
      <c r="G43" s="792"/>
    </row>
    <row r="44" spans="1:8" ht="13.5" thickBot="1" x14ac:dyDescent="0.25">
      <c r="A44" s="800"/>
      <c r="B44" s="793"/>
      <c r="C44" s="5" t="s">
        <v>6</v>
      </c>
      <c r="D44" s="6" t="s">
        <v>7</v>
      </c>
      <c r="E44" s="793"/>
      <c r="F44" s="793"/>
      <c r="G44" s="793"/>
    </row>
    <row r="45" spans="1:8" ht="15" customHeight="1" thickBot="1" x14ac:dyDescent="0.25">
      <c r="A45" s="813" t="s">
        <v>1546</v>
      </c>
      <c r="B45" s="14" t="s">
        <v>1447</v>
      </c>
      <c r="C45" s="20">
        <v>15107</v>
      </c>
      <c r="D45" s="20">
        <v>15251</v>
      </c>
      <c r="E45" s="21">
        <f t="shared" ref="E45:E47" si="6">D45-C45</f>
        <v>144</v>
      </c>
      <c r="F45" s="20">
        <v>40</v>
      </c>
      <c r="G45" s="22">
        <f t="shared" ref="G45:G47" si="7">E45*F45</f>
        <v>5760</v>
      </c>
      <c r="H45" s="10"/>
    </row>
    <row r="46" spans="1:8" ht="15" customHeight="1" thickBot="1" x14ac:dyDescent="0.25">
      <c r="A46" s="814"/>
      <c r="B46" s="14" t="s">
        <v>1448</v>
      </c>
      <c r="C46" s="20">
        <v>9166</v>
      </c>
      <c r="D46" s="20">
        <v>9251</v>
      </c>
      <c r="E46" s="21">
        <f t="shared" si="6"/>
        <v>85</v>
      </c>
      <c r="F46" s="20">
        <v>20</v>
      </c>
      <c r="G46" s="22">
        <f t="shared" si="7"/>
        <v>1700</v>
      </c>
      <c r="H46" s="10"/>
    </row>
    <row r="47" spans="1:8" ht="15" customHeight="1" thickBot="1" x14ac:dyDescent="0.25">
      <c r="A47" s="815"/>
      <c r="B47" s="14" t="s">
        <v>1449</v>
      </c>
      <c r="C47" s="20">
        <v>1692</v>
      </c>
      <c r="D47" s="20">
        <v>1709</v>
      </c>
      <c r="E47" s="21">
        <f t="shared" si="6"/>
        <v>17</v>
      </c>
      <c r="F47" s="20">
        <v>80</v>
      </c>
      <c r="G47" s="22">
        <f t="shared" si="7"/>
        <v>1360</v>
      </c>
      <c r="H47" s="10"/>
    </row>
    <row r="48" spans="1:8" ht="15" customHeight="1" thickBot="1" x14ac:dyDescent="0.25">
      <c r="A48" s="811" t="s">
        <v>1539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812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8820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122130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1338</v>
      </c>
      <c r="B53" s="363">
        <f>SUM(G10:G11)+SUM(G15:G16)+SUM(G20:G21)+SUM(G38:G39)</f>
        <v>82070</v>
      </c>
      <c r="D53" s="352"/>
      <c r="E53" s="352"/>
      <c r="F53" s="489"/>
    </row>
    <row r="54" spans="1:7" ht="21.75" customHeight="1" x14ac:dyDescent="0.2">
      <c r="A54" s="252" t="s">
        <v>1411</v>
      </c>
      <c r="B54" s="363">
        <f>G50</f>
        <v>8820</v>
      </c>
      <c r="D54" s="17"/>
      <c r="G54" s="18"/>
    </row>
    <row r="55" spans="1:7" ht="21.75" customHeight="1" x14ac:dyDescent="0.2">
      <c r="A55" s="252" t="s">
        <v>1494</v>
      </c>
      <c r="B55" s="363">
        <f>G8+G9+G13+G14+G18+G19+G35+G36+G37</f>
        <v>31240</v>
      </c>
      <c r="D55" s="17"/>
      <c r="G55" s="18"/>
    </row>
    <row r="57" spans="1:7" x14ac:dyDescent="0.2">
      <c r="B57" t="s">
        <v>1357</v>
      </c>
    </row>
    <row r="59" spans="1:7" x14ac:dyDescent="0.2">
      <c r="B59" t="s">
        <v>1339</v>
      </c>
    </row>
  </sheetData>
  <customSheetViews>
    <customSheetView guid="{59BB3A05-2517-4212-B4B0-766CE27362F6}" scale="120" showPageBreaks="1" fitToPage="1" printArea="1" view="pageBreakPreview" topLeftCell="A42">
      <selection activeCell="E54" sqref="E54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46">
      <selection activeCell="B53" sqref="B53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workbookViewId="0">
      <selection activeCell="H11" sqref="H11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2038</v>
      </c>
    </row>
    <row r="2" spans="1:8" s="106" customFormat="1" ht="20.25" customHeight="1" x14ac:dyDescent="0.25">
      <c r="A2" s="733" t="s">
        <v>71</v>
      </c>
      <c r="B2" s="241"/>
      <c r="C2" s="241"/>
      <c r="D2" s="734">
        <v>45559</v>
      </c>
      <c r="E2" s="734">
        <v>45588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1995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1609</v>
      </c>
      <c r="B4" s="479" t="s">
        <v>1987</v>
      </c>
      <c r="C4" s="244" t="s">
        <v>1610</v>
      </c>
      <c r="D4" s="190">
        <v>1283</v>
      </c>
      <c r="E4" s="190">
        <v>1305</v>
      </c>
      <c r="F4" s="548">
        <f t="shared" ref="F4" si="0">E4-D4</f>
        <v>22</v>
      </c>
      <c r="G4" s="726"/>
      <c r="H4" s="509"/>
    </row>
    <row r="5" spans="1:8" ht="21.75" customHeight="1" x14ac:dyDescent="0.2">
      <c r="A5" s="476"/>
      <c r="B5" s="662" t="s">
        <v>1469</v>
      </c>
      <c r="C5" s="299">
        <f>'Общ. счетчики'!G36</f>
        <v>1650</v>
      </c>
      <c r="D5" s="476"/>
      <c r="E5" s="476"/>
      <c r="F5" s="478">
        <f>F4</f>
        <v>22</v>
      </c>
      <c r="G5" s="472"/>
    </row>
    <row r="6" spans="1:8" ht="23.2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1353</v>
      </c>
      <c r="B7" s="719" t="s">
        <v>2022</v>
      </c>
      <c r="C7" s="719" t="s">
        <v>1951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1606</v>
      </c>
      <c r="B8" s="479" t="s">
        <v>1986</v>
      </c>
      <c r="C8" s="719" t="s">
        <v>1605</v>
      </c>
      <c r="D8" s="548">
        <v>1094</v>
      </c>
      <c r="E8" s="548">
        <v>1112</v>
      </c>
      <c r="F8" s="548">
        <f t="shared" ref="F8:F11" si="1">E8-D8</f>
        <v>18</v>
      </c>
      <c r="G8" s="276"/>
    </row>
    <row r="9" spans="1:8" s="106" customFormat="1" ht="25.5" customHeight="1" x14ac:dyDescent="0.2">
      <c r="A9" s="784" t="s">
        <v>2030</v>
      </c>
      <c r="B9" s="720" t="s">
        <v>2029</v>
      </c>
      <c r="C9" s="719" t="s">
        <v>2032</v>
      </c>
      <c r="D9" s="548">
        <v>2013</v>
      </c>
      <c r="E9" s="548">
        <v>2392</v>
      </c>
      <c r="F9" s="548">
        <f t="shared" ref="F9:F10" si="2">E9-D9</f>
        <v>379</v>
      </c>
      <c r="G9" s="276"/>
    </row>
    <row r="10" spans="1:8" s="106" customFormat="1" ht="25.5" customHeight="1" x14ac:dyDescent="0.2">
      <c r="A10" s="784" t="s">
        <v>2031</v>
      </c>
      <c r="B10" s="720" t="s">
        <v>2029</v>
      </c>
      <c r="C10" s="719" t="s">
        <v>2033</v>
      </c>
      <c r="D10" s="548">
        <v>1</v>
      </c>
      <c r="E10" s="548">
        <v>1</v>
      </c>
      <c r="F10" s="548">
        <f t="shared" si="2"/>
        <v>0</v>
      </c>
      <c r="G10" s="276"/>
    </row>
    <row r="11" spans="1:8" s="106" customFormat="1" ht="25.5" customHeight="1" x14ac:dyDescent="0.2">
      <c r="A11" s="784" t="s">
        <v>1946</v>
      </c>
      <c r="B11" s="720" t="s">
        <v>1945</v>
      </c>
      <c r="C11" s="719" t="s">
        <v>1948</v>
      </c>
      <c r="D11" s="548">
        <v>2462</v>
      </c>
      <c r="E11" s="548">
        <v>2502</v>
      </c>
      <c r="F11" s="548">
        <f t="shared" si="1"/>
        <v>40</v>
      </c>
      <c r="G11" s="276"/>
    </row>
    <row r="12" spans="1:8" s="106" customFormat="1" ht="18" customHeight="1" x14ac:dyDescent="0.2">
      <c r="A12" s="50"/>
      <c r="B12" s="298" t="s">
        <v>1469</v>
      </c>
      <c r="C12" s="299">
        <f>'Общ. счетчики'!G8+'Общ. счетчики'!G9</f>
        <v>3210</v>
      </c>
      <c r="D12" s="190"/>
      <c r="E12" s="190"/>
      <c r="F12" s="478">
        <f>F7+F8</f>
        <v>18</v>
      </c>
      <c r="G12" s="107"/>
    </row>
    <row r="13" spans="1:8" s="106" customFormat="1" ht="28.5" customHeight="1" x14ac:dyDescent="0.2">
      <c r="A13" s="50" t="s">
        <v>53</v>
      </c>
      <c r="B13" s="720" t="s">
        <v>1464</v>
      </c>
      <c r="C13" s="719" t="s">
        <v>484</v>
      </c>
      <c r="D13" s="548">
        <v>28150</v>
      </c>
      <c r="E13" s="548">
        <v>28250</v>
      </c>
      <c r="F13" s="548">
        <f t="shared" ref="F13:F16" si="3">E13-D13</f>
        <v>100</v>
      </c>
      <c r="G13" s="728"/>
    </row>
    <row r="14" spans="1:8" s="106" customFormat="1" ht="28.5" customHeight="1" x14ac:dyDescent="0.2">
      <c r="A14" s="50" t="s">
        <v>1037</v>
      </c>
      <c r="B14" s="720" t="s">
        <v>1675</v>
      </c>
      <c r="C14" s="719" t="s">
        <v>1038</v>
      </c>
      <c r="D14" s="548">
        <v>17887</v>
      </c>
      <c r="E14" s="548">
        <v>17944</v>
      </c>
      <c r="F14" s="548">
        <f t="shared" si="3"/>
        <v>57</v>
      </c>
      <c r="G14" s="441"/>
    </row>
    <row r="15" spans="1:8" s="106" customFormat="1" ht="33" customHeight="1" x14ac:dyDescent="0.2">
      <c r="A15" s="50" t="s">
        <v>2010</v>
      </c>
      <c r="B15" s="719" t="s">
        <v>2026</v>
      </c>
      <c r="C15" s="548" t="s">
        <v>485</v>
      </c>
      <c r="D15" s="548">
        <v>26413</v>
      </c>
      <c r="E15" s="548">
        <v>26521</v>
      </c>
      <c r="F15" s="548">
        <f t="shared" si="3"/>
        <v>108</v>
      </c>
      <c r="G15" s="219"/>
    </row>
    <row r="16" spans="1:8" s="106" customFormat="1" ht="33" customHeight="1" x14ac:dyDescent="0.2">
      <c r="A16" s="786" t="s">
        <v>2034</v>
      </c>
      <c r="B16" s="719" t="s">
        <v>205</v>
      </c>
      <c r="C16" s="548" t="s">
        <v>2035</v>
      </c>
      <c r="D16" s="548">
        <v>308</v>
      </c>
      <c r="E16" s="548">
        <v>622</v>
      </c>
      <c r="F16" s="548">
        <f t="shared" si="3"/>
        <v>314</v>
      </c>
      <c r="G16" s="219"/>
    </row>
    <row r="17" spans="1:11" s="106" customFormat="1" ht="18" customHeight="1" x14ac:dyDescent="0.2">
      <c r="A17" s="50"/>
      <c r="B17" s="247" t="s">
        <v>1469</v>
      </c>
      <c r="C17" s="300">
        <f>'Общ. счетчики'!G13+'Общ. счетчики'!G14</f>
        <v>1330</v>
      </c>
      <c r="D17" s="190"/>
      <c r="E17" s="190"/>
      <c r="F17" s="738">
        <f>F13+F14+F15</f>
        <v>265</v>
      </c>
      <c r="G17" s="219"/>
    </row>
    <row r="18" spans="1:11" s="682" customFormat="1" ht="29.25" customHeight="1" x14ac:dyDescent="0.2">
      <c r="A18" s="721" t="s">
        <v>1383</v>
      </c>
      <c r="B18" s="721" t="s">
        <v>1466</v>
      </c>
      <c r="C18" s="583">
        <v>32222217</v>
      </c>
      <c r="D18" s="548">
        <v>1521</v>
      </c>
      <c r="E18" s="548">
        <v>1521</v>
      </c>
      <c r="F18" s="548">
        <f t="shared" ref="F18:F24" si="4">E18-D18</f>
        <v>0</v>
      </c>
      <c r="G18" s="722"/>
    </row>
    <row r="19" spans="1:11" s="682" customFormat="1" ht="27" customHeight="1" x14ac:dyDescent="0.2">
      <c r="A19" s="721" t="s">
        <v>1343</v>
      </c>
      <c r="B19" s="721" t="s">
        <v>1954</v>
      </c>
      <c r="C19" s="723" t="s">
        <v>1348</v>
      </c>
      <c r="D19" s="548">
        <v>8199</v>
      </c>
      <c r="E19" s="548">
        <v>8210</v>
      </c>
      <c r="F19" s="548">
        <f t="shared" si="4"/>
        <v>11</v>
      </c>
      <c r="G19" s="760"/>
    </row>
    <row r="20" spans="1:11" s="682" customFormat="1" ht="27.75" customHeight="1" x14ac:dyDescent="0.2">
      <c r="A20" s="721" t="s">
        <v>1359</v>
      </c>
      <c r="B20" s="721" t="s">
        <v>2022</v>
      </c>
      <c r="C20" s="583">
        <v>17784290</v>
      </c>
      <c r="D20" s="548">
        <v>27559</v>
      </c>
      <c r="E20" s="548">
        <v>27559</v>
      </c>
      <c r="F20" s="548">
        <f t="shared" si="4"/>
        <v>0</v>
      </c>
    </row>
    <row r="21" spans="1:11" s="682" customFormat="1" ht="27" customHeight="1" x14ac:dyDescent="0.2">
      <c r="A21" s="721" t="s">
        <v>1360</v>
      </c>
      <c r="B21" s="721" t="s">
        <v>2013</v>
      </c>
      <c r="C21" s="583">
        <v>17786166</v>
      </c>
      <c r="D21" s="548">
        <v>5618</v>
      </c>
      <c r="E21" s="548">
        <v>5618</v>
      </c>
      <c r="F21" s="548">
        <f t="shared" si="4"/>
        <v>0</v>
      </c>
    </row>
    <row r="22" spans="1:11" s="296" customFormat="1" ht="27.75" customHeight="1" x14ac:dyDescent="0.2">
      <c r="A22" s="720" t="s">
        <v>67</v>
      </c>
      <c r="B22" s="721" t="s">
        <v>1438</v>
      </c>
      <c r="C22" s="548" t="s">
        <v>486</v>
      </c>
      <c r="D22" s="548">
        <v>20700</v>
      </c>
      <c r="E22" s="548">
        <v>20770</v>
      </c>
      <c r="F22" s="548">
        <f t="shared" si="4"/>
        <v>70</v>
      </c>
      <c r="G22" s="763"/>
      <c r="H22" s="763"/>
      <c r="I22" s="763"/>
      <c r="J22" s="766"/>
      <c r="K22" s="769"/>
    </row>
    <row r="23" spans="1:11" s="296" customFormat="1" ht="27.75" customHeight="1" x14ac:dyDescent="0.2">
      <c r="A23" s="720" t="s">
        <v>1346</v>
      </c>
      <c r="B23" s="721" t="s">
        <v>1468</v>
      </c>
      <c r="C23" s="548" t="s">
        <v>1347</v>
      </c>
      <c r="D23" s="548">
        <v>41598</v>
      </c>
      <c r="E23" s="548">
        <v>41642</v>
      </c>
      <c r="F23" s="548">
        <f t="shared" si="4"/>
        <v>44</v>
      </c>
      <c r="G23" s="764"/>
      <c r="H23" s="765"/>
      <c r="I23" s="765"/>
      <c r="J23" s="765"/>
    </row>
    <row r="24" spans="1:11" s="296" customFormat="1" ht="27.75" customHeight="1" x14ac:dyDescent="0.2">
      <c r="A24" s="720" t="s">
        <v>1607</v>
      </c>
      <c r="B24" s="479" t="s">
        <v>1986</v>
      </c>
      <c r="C24" s="548" t="s">
        <v>1608</v>
      </c>
      <c r="D24" s="548">
        <v>872</v>
      </c>
      <c r="E24" s="548">
        <v>885</v>
      </c>
      <c r="F24" s="548">
        <f t="shared" si="4"/>
        <v>13</v>
      </c>
      <c r="G24" s="724"/>
    </row>
    <row r="25" spans="1:11" ht="16.5" customHeight="1" x14ac:dyDescent="0.2">
      <c r="A25" s="476"/>
      <c r="B25" s="662" t="s">
        <v>1469</v>
      </c>
      <c r="C25" s="477">
        <f>'Общ. счетчики'!G18+'Общ. счетчики'!G19</f>
        <v>1020</v>
      </c>
      <c r="D25" s="476"/>
      <c r="E25" s="476"/>
      <c r="F25" s="478">
        <f>SUM(F18:F24)</f>
        <v>138</v>
      </c>
      <c r="G25" s="472"/>
    </row>
    <row r="26" spans="1:11" ht="18" customHeight="1" x14ac:dyDescent="0.25">
      <c r="A26" s="737" t="s">
        <v>1036</v>
      </c>
      <c r="B26" s="256"/>
      <c r="C26" s="190"/>
      <c r="D26" s="190"/>
      <c r="E26" s="190"/>
      <c r="F26" s="190"/>
      <c r="G26" s="31"/>
    </row>
    <row r="27" spans="1:11" ht="38.25" customHeight="1" x14ac:dyDescent="0.2">
      <c r="A27" s="50" t="s">
        <v>1627</v>
      </c>
      <c r="B27" s="739" t="s">
        <v>1992</v>
      </c>
      <c r="C27" s="548">
        <v>11323464</v>
      </c>
      <c r="D27" s="548">
        <v>26753</v>
      </c>
      <c r="E27" s="548">
        <v>26753</v>
      </c>
      <c r="F27" s="559">
        <f>E27-D27</f>
        <v>0</v>
      </c>
      <c r="G27" s="31"/>
    </row>
    <row r="28" spans="1:11" ht="21" customHeight="1" x14ac:dyDescent="0.2">
      <c r="A28" s="661" t="s">
        <v>1997</v>
      </c>
      <c r="B28" s="739" t="s">
        <v>1993</v>
      </c>
      <c r="C28" s="548" t="s">
        <v>1372</v>
      </c>
      <c r="D28" s="548">
        <v>83533</v>
      </c>
      <c r="E28" s="548">
        <v>84262</v>
      </c>
      <c r="F28" s="740">
        <f>E28-D28</f>
        <v>729</v>
      </c>
    </row>
    <row r="29" spans="1:11" ht="21" customHeight="1" x14ac:dyDescent="0.2">
      <c r="A29" s="661" t="s">
        <v>1997</v>
      </c>
      <c r="B29" s="739" t="s">
        <v>1994</v>
      </c>
      <c r="C29" s="548" t="s">
        <v>1940</v>
      </c>
      <c r="D29" s="548">
        <v>25790</v>
      </c>
      <c r="E29" s="548">
        <v>26366</v>
      </c>
      <c r="F29" s="559">
        <f>E29-D29</f>
        <v>576</v>
      </c>
    </row>
    <row r="30" spans="1:11" x14ac:dyDescent="0.2">
      <c r="A30" s="742" t="s">
        <v>1996</v>
      </c>
      <c r="B30" s="743"/>
      <c r="C30" s="743"/>
      <c r="D30" s="743"/>
      <c r="E30" s="744"/>
      <c r="F30" s="745">
        <f>F29+F28+F27+F25+F17+F12+F5</f>
        <v>1748</v>
      </c>
    </row>
  </sheetData>
  <customSheetViews>
    <customSheetView guid="{59BB3A05-2517-4212-B4B0-766CE27362F6}" showPageBreaks="1" state="hidden">
      <selection activeCell="H11" sqref="H11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37">
      <selection activeCell="E11" sqref="E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A3" sqref="A3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89" t="s">
        <v>2039</v>
      </c>
      <c r="B2" s="889"/>
      <c r="C2" s="889"/>
      <c r="D2" s="889"/>
    </row>
    <row r="4" spans="1:7" ht="18.75" x14ac:dyDescent="0.3">
      <c r="A4" s="267" t="s">
        <v>1960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1328</v>
      </c>
      <c r="C6" s="280" t="s">
        <v>1331</v>
      </c>
      <c r="D6" s="273" t="s">
        <v>1329</v>
      </c>
      <c r="E6" s="280" t="s">
        <v>1958</v>
      </c>
      <c r="F6" s="669" t="s">
        <v>1959</v>
      </c>
      <c r="G6" s="676" t="s">
        <v>1014</v>
      </c>
    </row>
    <row r="7" spans="1:7" ht="15.75" x14ac:dyDescent="0.25">
      <c r="A7" s="269">
        <v>1</v>
      </c>
      <c r="B7" s="269" t="s">
        <v>1957</v>
      </c>
      <c r="C7" s="270">
        <f>'Общ. счетчики'!G50-C8</f>
        <v>5561.38</v>
      </c>
      <c r="D7" s="271">
        <v>5.57</v>
      </c>
      <c r="E7" s="673">
        <v>309</v>
      </c>
      <c r="F7" s="674">
        <f>C7/E7</f>
        <v>17.99799352750809</v>
      </c>
      <c r="G7" s="677">
        <f>F7*D7</f>
        <v>100.24882394822006</v>
      </c>
    </row>
    <row r="8" spans="1:7" ht="15.75" x14ac:dyDescent="0.25">
      <c r="A8" s="277">
        <v>2</v>
      </c>
      <c r="B8" s="277" t="s">
        <v>1950</v>
      </c>
      <c r="C8" s="712">
        <f>3258.62</f>
        <v>3258.62</v>
      </c>
      <c r="D8" s="271">
        <v>5.57</v>
      </c>
      <c r="E8" s="673"/>
      <c r="F8" s="674"/>
      <c r="G8" s="677"/>
    </row>
    <row r="9" spans="1:7" ht="15.75" x14ac:dyDescent="0.25">
      <c r="A9" s="277">
        <v>3</v>
      </c>
      <c r="B9" s="277" t="s">
        <v>1332</v>
      </c>
      <c r="C9" s="278">
        <v>1</v>
      </c>
      <c r="D9" s="279">
        <v>36.19</v>
      </c>
      <c r="E9" s="673">
        <v>309</v>
      </c>
      <c r="F9" s="678">
        <f t="shared" ref="F9:F11" si="0">C9/E9</f>
        <v>3.2362459546925568E-3</v>
      </c>
      <c r="G9" s="677">
        <f t="shared" ref="G9:G11" si="1">F9*D9</f>
        <v>0.11711974110032362</v>
      </c>
    </row>
    <row r="10" spans="1:7" ht="15.75" x14ac:dyDescent="0.25">
      <c r="A10" s="277">
        <v>4</v>
      </c>
      <c r="B10" s="277" t="s">
        <v>1333</v>
      </c>
      <c r="C10" s="278">
        <v>0</v>
      </c>
      <c r="D10" s="785">
        <f>0.051*D12+D9</f>
        <v>211.89570999999998</v>
      </c>
      <c r="E10" s="673"/>
      <c r="F10" s="679"/>
      <c r="G10" s="677"/>
    </row>
    <row r="11" spans="1:7" ht="15.75" x14ac:dyDescent="0.25">
      <c r="A11" s="277">
        <v>5</v>
      </c>
      <c r="B11" s="277" t="s">
        <v>1334</v>
      </c>
      <c r="C11" s="278">
        <f>C9+C10</f>
        <v>1</v>
      </c>
      <c r="D11" s="279">
        <v>42.01</v>
      </c>
      <c r="E11" s="673">
        <v>309</v>
      </c>
      <c r="F11" s="678">
        <f t="shared" si="0"/>
        <v>3.2362459546925568E-3</v>
      </c>
      <c r="G11" s="677">
        <f t="shared" si="1"/>
        <v>0.13595469255663431</v>
      </c>
    </row>
    <row r="12" spans="1:7" ht="15.75" x14ac:dyDescent="0.25">
      <c r="A12" s="277">
        <v>6</v>
      </c>
      <c r="B12" s="277" t="s">
        <v>1387</v>
      </c>
      <c r="C12" s="279">
        <v>0</v>
      </c>
      <c r="D12" s="710">
        <v>3445.21</v>
      </c>
      <c r="E12" s="670"/>
      <c r="F12" s="675"/>
      <c r="G12" s="672"/>
    </row>
    <row r="13" spans="1:7" ht="15.75" x14ac:dyDescent="0.25">
      <c r="A13" s="277">
        <v>7</v>
      </c>
      <c r="B13" s="277" t="s">
        <v>1602</v>
      </c>
      <c r="C13" s="279">
        <f>'[2]Расчет платы на отопление и ГВС'!$F$17</f>
        <v>0</v>
      </c>
      <c r="D13" s="279">
        <v>5.57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A3" sqref="A3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897" t="s">
        <v>1524</v>
      </c>
      <c r="B1" s="897"/>
      <c r="C1" s="897"/>
      <c r="D1" s="897"/>
      <c r="E1" s="897"/>
      <c r="F1" s="897"/>
      <c r="G1" s="897"/>
      <c r="H1" s="897"/>
    </row>
    <row r="2" spans="1:12" ht="18" customHeight="1" x14ac:dyDescent="0.2"/>
    <row r="3" spans="1:12" ht="65.2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1451</v>
      </c>
      <c r="G3" s="369" t="s">
        <v>1452</v>
      </c>
      <c r="H3" s="369" t="s">
        <v>1453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1418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1414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897" t="s">
        <v>1525</v>
      </c>
      <c r="B13" s="897"/>
      <c r="C13" s="897"/>
      <c r="D13" s="897"/>
      <c r="E13" s="897"/>
      <c r="F13" s="897"/>
      <c r="G13" s="897"/>
      <c r="H13" s="897"/>
    </row>
    <row r="14" spans="1:12" ht="18.75" customHeight="1" x14ac:dyDescent="0.2"/>
    <row r="15" spans="1:12" ht="66" customHeight="1" x14ac:dyDescent="0.2">
      <c r="A15" s="369"/>
      <c r="B15" s="369" t="s">
        <v>1431</v>
      </c>
      <c r="C15" s="369" t="s">
        <v>1432</v>
      </c>
      <c r="D15" s="369" t="s">
        <v>1454</v>
      </c>
      <c r="E15" s="369" t="s">
        <v>1433</v>
      </c>
      <c r="F15" s="369" t="s">
        <v>1451</v>
      </c>
      <c r="G15" s="369" t="s">
        <v>1452</v>
      </c>
      <c r="H15" s="369" t="s">
        <v>1453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1412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1413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1418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1414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897" t="s">
        <v>1526</v>
      </c>
      <c r="B25" s="897"/>
      <c r="C25" s="897"/>
      <c r="D25" s="897"/>
      <c r="E25" s="897"/>
      <c r="F25" s="897"/>
      <c r="G25" s="897"/>
      <c r="H25" s="897"/>
    </row>
    <row r="26" spans="1:12" ht="16.5" customHeight="1" x14ac:dyDescent="0.2"/>
    <row r="27" spans="1:12" ht="66" customHeight="1" x14ac:dyDescent="0.2">
      <c r="A27" s="369"/>
      <c r="B27" s="369" t="s">
        <v>1431</v>
      </c>
      <c r="C27" s="369" t="s">
        <v>1432</v>
      </c>
      <c r="D27" s="369" t="s">
        <v>1454</v>
      </c>
      <c r="E27" s="369" t="s">
        <v>1433</v>
      </c>
      <c r="F27" s="369" t="s">
        <v>1451</v>
      </c>
      <c r="G27" s="369" t="s">
        <v>1452</v>
      </c>
      <c r="H27" s="369" t="s">
        <v>1453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1412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1413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1418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1414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897" t="s">
        <v>1528</v>
      </c>
      <c r="B1" s="897"/>
      <c r="C1" s="897"/>
      <c r="D1" s="897"/>
      <c r="E1" s="897"/>
      <c r="F1" s="897"/>
      <c r="G1" s="897"/>
      <c r="H1" s="897"/>
      <c r="I1" s="496"/>
    </row>
    <row r="2" spans="1:11" ht="18" customHeight="1" x14ac:dyDescent="0.2"/>
    <row r="3" spans="1:11" ht="72.7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1427</v>
      </c>
      <c r="G3" s="369" t="s">
        <v>1434</v>
      </c>
      <c r="H3" s="369" t="s">
        <v>1527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1418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1414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2028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1428</v>
      </c>
      <c r="H14" s="445">
        <f>'Общ. счетчики'!B52</f>
        <v>122130</v>
      </c>
      <c r="I14" s="757"/>
    </row>
    <row r="15" spans="1:11" ht="23.25" customHeight="1" x14ac:dyDescent="0.2">
      <c r="A15" t="s">
        <v>1435</v>
      </c>
      <c r="H15" s="447"/>
      <c r="I15" s="465"/>
    </row>
    <row r="16" spans="1:11" ht="15" customHeight="1" x14ac:dyDescent="0.2">
      <c r="A16" s="356" t="s">
        <v>1375</v>
      </c>
      <c r="H16" s="752">
        <f>Под.6!F202+'Нежелые помещения'!F5</f>
        <v>43447</v>
      </c>
      <c r="I16" s="465"/>
      <c r="K16" s="460"/>
    </row>
    <row r="17" spans="1:10" ht="15" customHeight="1" x14ac:dyDescent="0.2">
      <c r="A17" s="356" t="s">
        <v>1376</v>
      </c>
      <c r="H17" s="752">
        <f>'Под. 1 и 2'!F118+'Под. 3'!F32+'Под. 4  и 5'!F60+'Нежелые помещения'!F25+'Нежелые помещения'!F17+'Нежелые помещения'!F12</f>
        <v>38306</v>
      </c>
      <c r="I17" s="465"/>
    </row>
    <row r="18" spans="1:10" ht="15" customHeight="1" x14ac:dyDescent="0.2">
      <c r="A18" s="356" t="s">
        <v>1377</v>
      </c>
      <c r="H18" s="752">
        <f>'Общ. счетчики'!G50</f>
        <v>8820</v>
      </c>
      <c r="I18" s="465"/>
      <c r="J18" s="485"/>
    </row>
    <row r="19" spans="1:10" ht="23.25" customHeight="1" x14ac:dyDescent="0.2">
      <c r="A19" t="s">
        <v>1430</v>
      </c>
      <c r="H19" s="447"/>
      <c r="I19" s="465"/>
    </row>
    <row r="20" spans="1:10" ht="23.25" customHeight="1" x14ac:dyDescent="0.2">
      <c r="A20" t="s">
        <v>1429</v>
      </c>
      <c r="H20" s="448">
        <f>SUM(H16:H19)</f>
        <v>90573</v>
      </c>
      <c r="I20" s="448"/>
      <c r="J20" s="759"/>
    </row>
    <row r="21" spans="1:10" ht="23.25" customHeight="1" x14ac:dyDescent="0.2">
      <c r="A21" s="13" t="s">
        <v>1975</v>
      </c>
      <c r="H21" s="753">
        <f>'Общ. счетчики'!G35</f>
        <v>21990</v>
      </c>
      <c r="I21" s="448"/>
      <c r="J21" s="446"/>
    </row>
    <row r="22" spans="1:10" ht="33" customHeight="1" x14ac:dyDescent="0.2">
      <c r="G22" s="700" t="s">
        <v>2011</v>
      </c>
      <c r="H22" s="701">
        <f>H14-H20-H21</f>
        <v>9567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6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6">
      <selection activeCell="G13" sqref="G1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110" zoomScaleNormal="110" workbookViewId="0">
      <selection activeCell="F14" sqref="F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2040</v>
      </c>
      <c r="B1" s="547"/>
      <c r="C1" s="547"/>
      <c r="D1" s="547"/>
      <c r="E1" s="547"/>
      <c r="F1" s="547"/>
      <c r="G1" s="547"/>
    </row>
    <row r="2" spans="1:9" ht="15" customHeight="1" x14ac:dyDescent="0.2">
      <c r="A2" s="900" t="s">
        <v>1391</v>
      </c>
      <c r="B2" s="900" t="s">
        <v>1392</v>
      </c>
      <c r="C2" s="900" t="s">
        <v>1393</v>
      </c>
      <c r="D2" s="900" t="s">
        <v>1394</v>
      </c>
      <c r="E2" s="900" t="s">
        <v>1395</v>
      </c>
      <c r="F2" s="900"/>
      <c r="G2" s="900"/>
    </row>
    <row r="3" spans="1:9" ht="15" customHeight="1" x14ac:dyDescent="0.2">
      <c r="A3" s="900"/>
      <c r="B3" s="900"/>
      <c r="C3" s="900"/>
      <c r="D3" s="900"/>
      <c r="E3" s="900" t="s">
        <v>1396</v>
      </c>
      <c r="F3" s="900"/>
      <c r="G3" s="900" t="s">
        <v>1399</v>
      </c>
    </row>
    <row r="4" spans="1:9" ht="15" customHeight="1" x14ac:dyDescent="0.2">
      <c r="A4" s="900"/>
      <c r="B4" s="900"/>
      <c r="C4" s="900"/>
      <c r="D4" s="877"/>
      <c r="E4" s="442" t="s">
        <v>1397</v>
      </c>
      <c r="F4" s="442" t="s">
        <v>1398</v>
      </c>
      <c r="G4" s="900"/>
    </row>
    <row r="5" spans="1:9" ht="17.25" customHeight="1" x14ac:dyDescent="0.2">
      <c r="A5" s="358" t="s">
        <v>1402</v>
      </c>
      <c r="B5" s="359" t="s">
        <v>1400</v>
      </c>
      <c r="C5" s="443" t="s">
        <v>1401</v>
      </c>
      <c r="D5" s="716">
        <v>9890.36</v>
      </c>
      <c r="E5" s="665">
        <f>112.23+6.97</f>
        <v>119.2</v>
      </c>
      <c r="F5" s="359"/>
      <c r="G5" s="360">
        <v>103.63</v>
      </c>
    </row>
    <row r="6" spans="1:9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543">
        <f>E7*0.051</f>
        <v>54.427709999999998</v>
      </c>
      <c r="F6" s="459">
        <f>F7*0.051</f>
        <v>28.498289999999997</v>
      </c>
      <c r="G6" s="459">
        <f>G7*0.051</f>
        <v>1.96299</v>
      </c>
      <c r="I6" s="762"/>
    </row>
    <row r="7" spans="1:9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1626-F7</f>
        <v>1067.21</v>
      </c>
      <c r="F7" s="360">
        <f>173*3.23</f>
        <v>558.79</v>
      </c>
      <c r="G7" s="713">
        <v>38.49</v>
      </c>
    </row>
    <row r="8" spans="1:9" ht="12" customHeight="1" x14ac:dyDescent="0.2">
      <c r="A8" s="358" t="s">
        <v>1405</v>
      </c>
      <c r="B8" s="359" t="s">
        <v>1408</v>
      </c>
      <c r="C8" s="360" t="s">
        <v>1407</v>
      </c>
      <c r="D8" s="770">
        <v>346130</v>
      </c>
      <c r="E8" s="572">
        <v>1177</v>
      </c>
      <c r="F8" s="360">
        <f>173*4.33</f>
        <v>749.09</v>
      </c>
      <c r="G8" s="713">
        <v>38.49</v>
      </c>
      <c r="H8" s="536"/>
    </row>
    <row r="9" spans="1:9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2244.21</v>
      </c>
      <c r="F9" s="459">
        <f>F7+F8</f>
        <v>1307.8800000000001</v>
      </c>
      <c r="G9" s="713">
        <f>G7+G8</f>
        <v>76.98</v>
      </c>
    </row>
    <row r="10" spans="1:9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v>77251</v>
      </c>
      <c r="F10" s="666">
        <f>Под.6!G202+'Под. 4  и 5'!G60+'Под. 3'!G32+'Под. 1 и 2'!G118</f>
        <v>1289</v>
      </c>
      <c r="G10" s="528">
        <f>21600</f>
        <v>21600</v>
      </c>
    </row>
    <row r="11" spans="1:9" ht="15" customHeight="1" x14ac:dyDescent="0.2">
      <c r="E11" s="898"/>
      <c r="F11" s="899"/>
    </row>
    <row r="12" spans="1:9" ht="33" customHeight="1" x14ac:dyDescent="0.2">
      <c r="F12" s="747"/>
    </row>
    <row r="13" spans="1:9" ht="33" customHeight="1" x14ac:dyDescent="0.2">
      <c r="G13" s="526"/>
    </row>
    <row r="14" spans="1:9" ht="33" customHeight="1" x14ac:dyDescent="0.2">
      <c r="F14" s="357" t="s">
        <v>492</v>
      </c>
      <c r="G14" s="526"/>
    </row>
  </sheetData>
  <customSheetViews>
    <customSheetView guid="{59BB3A05-2517-4212-B4B0-766CE27362F6}" scale="110" fitToPage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9" sqref="E9:G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1990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1391</v>
      </c>
      <c r="B2" s="442" t="s">
        <v>1392</v>
      </c>
      <c r="C2" s="442" t="s">
        <v>1393</v>
      </c>
      <c r="D2" s="442" t="s">
        <v>1394</v>
      </c>
      <c r="E2" s="442" t="s">
        <v>1395</v>
      </c>
      <c r="F2"/>
      <c r="G2"/>
    </row>
    <row r="3" spans="1:13" ht="35.25" customHeight="1" x14ac:dyDescent="0.2">
      <c r="A3"/>
      <c r="B3"/>
      <c r="C3"/>
      <c r="D3"/>
      <c r="E3" s="442" t="s">
        <v>1396</v>
      </c>
      <c r="F3"/>
      <c r="G3" s="442" t="s">
        <v>1399</v>
      </c>
      <c r="J3" s="746" t="s">
        <v>1998</v>
      </c>
      <c r="K3" s="746" t="s">
        <v>2005</v>
      </c>
      <c r="L3" s="746" t="s">
        <v>2006</v>
      </c>
      <c r="M3" s="357" t="s">
        <v>2009</v>
      </c>
    </row>
    <row r="4" spans="1:13" ht="15" customHeight="1" x14ac:dyDescent="0.2">
      <c r="A4"/>
      <c r="B4"/>
      <c r="C4"/>
      <c r="D4"/>
      <c r="E4" s="442" t="s">
        <v>1397</v>
      </c>
      <c r="F4" s="442" t="s">
        <v>1398</v>
      </c>
      <c r="G4"/>
    </row>
    <row r="5" spans="1:13" ht="17.25" customHeight="1" x14ac:dyDescent="0.2">
      <c r="A5" s="358" t="s">
        <v>1402</v>
      </c>
      <c r="B5" s="359" t="s">
        <v>1400</v>
      </c>
      <c r="C5" s="443" t="s">
        <v>1401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1999</v>
      </c>
      <c r="J5" s="357">
        <f>Под.6!F202</f>
        <v>43425</v>
      </c>
      <c r="K5" s="357">
        <f>'Общ. счетчики'!G39+'Общ. счетчики'!G38</f>
        <v>41540</v>
      </c>
      <c r="L5" s="357">
        <f>'Общ. счетчики'!G36+'Общ. счетчики'!G37</f>
        <v>3690</v>
      </c>
    </row>
    <row r="6" spans="1:13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2000</v>
      </c>
      <c r="J6" s="747">
        <f>'Под. 1 и 2'!F118+'Под. 3'!F32+'Под. 4  и 5'!F60</f>
        <v>37885</v>
      </c>
      <c r="K6" s="357">
        <f>'Общ. счетчики'!G10+'Общ. счетчики'!G11+'Общ. счетчики'!G15+'Общ. счетчики'!G16+'Общ. счетчики'!G20+'Общ. счетчики'!G21</f>
        <v>40530</v>
      </c>
      <c r="L6" s="357">
        <f>'Общ. счетчики'!G8+'Общ. счетчики'!G9+'Общ. счетчики'!G13+'Общ. счетчики'!G14+'Общ. счетчики'!G18+'Общ. счетчики'!G19</f>
        <v>5560</v>
      </c>
    </row>
    <row r="7" spans="1:13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2001</v>
      </c>
      <c r="J7" s="357">
        <f>'корп. 3'!C8+'корп. 3'!C7</f>
        <v>8820</v>
      </c>
      <c r="K7" s="747">
        <f>'Общ. счетчики'!G50</f>
        <v>8820</v>
      </c>
      <c r="L7" s="747">
        <f>K7</f>
        <v>8820</v>
      </c>
    </row>
    <row r="8" spans="1:13" ht="12" customHeight="1" x14ac:dyDescent="0.2">
      <c r="A8" s="358" t="s">
        <v>1405</v>
      </c>
      <c r="B8" s="359" t="s">
        <v>1408</v>
      </c>
      <c r="C8" s="360" t="s">
        <v>1407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2002</v>
      </c>
      <c r="K8" s="749"/>
      <c r="L8" s="749"/>
    </row>
    <row r="9" spans="1:13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2007</v>
      </c>
      <c r="J9" s="747">
        <f>J5+J6+J7</f>
        <v>90130</v>
      </c>
      <c r="K9" s="747">
        <f>K5+K6+K7+K8</f>
        <v>90890</v>
      </c>
      <c r="L9" s="747">
        <f>L5+L6+L7+L8</f>
        <v>18070</v>
      </c>
      <c r="M9" s="747">
        <f>'Нежелые помещения'!F30</f>
        <v>1748</v>
      </c>
    </row>
    <row r="10" spans="1:13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f>'Норматив ээ'!H20-F10</f>
        <v>89284</v>
      </c>
      <c r="F10" s="666">
        <f>Под.6!G202+'Под. 4  и 5'!G60+'Под. 3'!G32+'Под. 1 и 2'!G118</f>
        <v>1289</v>
      </c>
      <c r="G10" s="528">
        <f>24861.41-'Норматив ээ'!H22</f>
        <v>15294.41</v>
      </c>
      <c r="I10" s="748" t="s">
        <v>2003</v>
      </c>
      <c r="J10" s="750">
        <f>(K9+L9)-J9-M9</f>
        <v>17082</v>
      </c>
    </row>
    <row r="11" spans="1:13" ht="15" customHeight="1" x14ac:dyDescent="0.2">
      <c r="E11" s="741"/>
      <c r="F11"/>
      <c r="I11" s="748" t="s">
        <v>2004</v>
      </c>
      <c r="J11" s="751">
        <f>J10/'Норматив ээ'!C12</f>
        <v>0.44881176022385405</v>
      </c>
      <c r="K11" s="746" t="s">
        <v>2008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11" sqref="D11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6" t="s">
        <v>495</v>
      </c>
      <c r="D1" s="817"/>
      <c r="E1" s="817"/>
    </row>
    <row r="2" spans="1:9" ht="20.25" customHeight="1" thickBot="1" x14ac:dyDescent="0.25">
      <c r="A2" s="1" t="s">
        <v>496</v>
      </c>
      <c r="B2" s="1"/>
      <c r="C2" s="1"/>
      <c r="E2" s="818" t="s">
        <v>2038</v>
      </c>
      <c r="F2" s="818"/>
      <c r="H2" s="820"/>
      <c r="I2" s="820"/>
    </row>
    <row r="3" spans="1:9" ht="13.5" thickBot="1" x14ac:dyDescent="0.25">
      <c r="A3" s="821" t="s">
        <v>1116</v>
      </c>
      <c r="B3" s="819" t="s">
        <v>481</v>
      </c>
      <c r="C3" s="819" t="s">
        <v>1</v>
      </c>
      <c r="D3" s="819" t="s">
        <v>2</v>
      </c>
      <c r="E3" s="819"/>
      <c r="F3" s="819" t="s">
        <v>5</v>
      </c>
      <c r="H3" s="820"/>
      <c r="I3" s="820"/>
    </row>
    <row r="4" spans="1:9" ht="13.5" thickBot="1" x14ac:dyDescent="0.25">
      <c r="A4" s="822"/>
      <c r="B4" s="819"/>
      <c r="C4" s="819"/>
      <c r="D4" s="819"/>
      <c r="E4" s="819"/>
      <c r="F4" s="819"/>
      <c r="H4" s="820"/>
      <c r="I4" s="820"/>
    </row>
    <row r="5" spans="1:9" ht="13.5" thickBot="1" x14ac:dyDescent="0.25">
      <c r="A5" s="823"/>
      <c r="B5" s="824"/>
      <c r="C5" s="819"/>
      <c r="D5" s="109" t="s">
        <v>6</v>
      </c>
      <c r="E5" s="110" t="s">
        <v>7</v>
      </c>
      <c r="F5" s="819"/>
    </row>
    <row r="6" spans="1:9" ht="13.5" thickBot="1" x14ac:dyDescent="0.25">
      <c r="A6" s="221" t="s">
        <v>497</v>
      </c>
      <c r="B6" s="612" t="s">
        <v>1043</v>
      </c>
      <c r="C6" s="685" t="s">
        <v>1962</v>
      </c>
      <c r="D6" s="21">
        <v>2890</v>
      </c>
      <c r="E6" s="21">
        <v>3220</v>
      </c>
      <c r="F6" s="310">
        <f t="shared" ref="F6" si="0">E6-D6</f>
        <v>330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24945</v>
      </c>
      <c r="E7" s="21">
        <v>25020</v>
      </c>
      <c r="F7" s="310">
        <f t="shared" ref="F7:F68" si="1">E7-D7</f>
        <v>75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1706</v>
      </c>
      <c r="D8" s="21">
        <v>23300</v>
      </c>
      <c r="E8" s="21">
        <v>23510</v>
      </c>
      <c r="F8" s="310">
        <f t="shared" si="1"/>
        <v>210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1625</v>
      </c>
      <c r="D9" s="151">
        <v>33885</v>
      </c>
      <c r="E9" s="151">
        <v>34410</v>
      </c>
      <c r="F9" s="310">
        <f t="shared" ref="F9" si="2">E9-D9</f>
        <v>525</v>
      </c>
      <c r="G9" s="32"/>
    </row>
    <row r="10" spans="1:9" ht="13.5" customHeight="1" thickBot="1" x14ac:dyDescent="0.25">
      <c r="A10" s="222" t="s">
        <v>503</v>
      </c>
      <c r="B10" s="614" t="s">
        <v>1750</v>
      </c>
      <c r="C10" s="592" t="s">
        <v>504</v>
      </c>
      <c r="D10" s="574"/>
      <c r="E10" s="574"/>
      <c r="F10" s="778">
        <v>0</v>
      </c>
      <c r="G10" s="574" t="s">
        <v>1577</v>
      </c>
    </row>
    <row r="11" spans="1:9" ht="12.75" customHeight="1" thickBot="1" x14ac:dyDescent="0.25">
      <c r="A11" s="223" t="s">
        <v>506</v>
      </c>
      <c r="B11" s="613" t="s">
        <v>1681</v>
      </c>
      <c r="C11" s="593" t="s">
        <v>979</v>
      </c>
      <c r="D11" s="151">
        <v>28535</v>
      </c>
      <c r="E11" s="151">
        <v>28675</v>
      </c>
      <c r="F11" s="310">
        <f t="shared" si="1"/>
        <v>140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21845</v>
      </c>
      <c r="E12" s="28">
        <v>21965</v>
      </c>
      <c r="F12" s="310">
        <f t="shared" si="1"/>
        <v>120</v>
      </c>
      <c r="G12" s="568"/>
    </row>
    <row r="13" spans="1:9" ht="13.5" customHeight="1" thickBot="1" x14ac:dyDescent="0.25">
      <c r="A13" s="171" t="s">
        <v>508</v>
      </c>
      <c r="B13" s="613" t="s">
        <v>1682</v>
      </c>
      <c r="C13" s="593" t="s">
        <v>1707</v>
      </c>
      <c r="D13" s="21">
        <v>38930</v>
      </c>
      <c r="E13" s="21">
        <v>39475</v>
      </c>
      <c r="F13" s="310">
        <f t="shared" si="1"/>
        <v>545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1708</v>
      </c>
      <c r="D14" s="157">
        <v>24070</v>
      </c>
      <c r="E14" s="157">
        <v>24240</v>
      </c>
      <c r="F14" s="310">
        <f t="shared" si="1"/>
        <v>170</v>
      </c>
      <c r="G14" s="135" t="s">
        <v>510</v>
      </c>
    </row>
    <row r="15" spans="1:9" ht="15.75" customHeight="1" thickBot="1" x14ac:dyDescent="0.25">
      <c r="A15" s="283" t="s">
        <v>1355</v>
      </c>
      <c r="B15" s="615" t="s">
        <v>1049</v>
      </c>
      <c r="C15" s="595" t="s">
        <v>1335</v>
      </c>
      <c r="D15" s="158">
        <v>45375</v>
      </c>
      <c r="E15" s="158">
        <v>45550</v>
      </c>
      <c r="F15" s="310">
        <f t="shared" si="1"/>
        <v>175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1970</v>
      </c>
      <c r="C16" s="592" t="s">
        <v>512</v>
      </c>
      <c r="D16" s="372">
        <v>44075</v>
      </c>
      <c r="E16" s="372">
        <v>44110</v>
      </c>
      <c r="F16" s="310">
        <f t="shared" si="1"/>
        <v>35</v>
      </c>
      <c r="G16" s="111"/>
    </row>
    <row r="17" spans="1:13" ht="15" customHeight="1" thickBot="1" x14ac:dyDescent="0.25">
      <c r="A17" s="283" t="s">
        <v>513</v>
      </c>
      <c r="B17" s="614" t="s">
        <v>1683</v>
      </c>
      <c r="C17" s="596" t="s">
        <v>1709</v>
      </c>
      <c r="D17" s="275">
        <v>42550</v>
      </c>
      <c r="E17" s="275">
        <v>43030</v>
      </c>
      <c r="F17" s="310">
        <f t="shared" si="1"/>
        <v>480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1710</v>
      </c>
      <c r="D18" s="22">
        <v>20450</v>
      </c>
      <c r="E18" s="22">
        <v>20670</v>
      </c>
      <c r="F18" s="310">
        <f t="shared" si="1"/>
        <v>220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1618</v>
      </c>
      <c r="D19" s="21">
        <v>3445</v>
      </c>
      <c r="E19" s="21">
        <v>3495</v>
      </c>
      <c r="F19" s="310">
        <f t="shared" ref="F19" si="3">E19-D19</f>
        <v>50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1711</v>
      </c>
      <c r="D20" s="21">
        <v>3405</v>
      </c>
      <c r="E20" s="21">
        <v>3450</v>
      </c>
      <c r="F20" s="310">
        <f t="shared" ref="F20" si="4">E20-D20</f>
        <v>45</v>
      </c>
      <c r="G20" s="124"/>
    </row>
    <row r="21" spans="1:13" ht="13.5" customHeight="1" thickBot="1" x14ac:dyDescent="0.25">
      <c r="A21" s="171" t="s">
        <v>518</v>
      </c>
      <c r="B21" s="613" t="s">
        <v>1684</v>
      </c>
      <c r="C21" s="598" t="s">
        <v>1582</v>
      </c>
      <c r="D21" s="21">
        <v>31905</v>
      </c>
      <c r="E21" s="21">
        <v>32115</v>
      </c>
      <c r="F21" s="310">
        <f t="shared" si="1"/>
        <v>210</v>
      </c>
      <c r="G21" s="518"/>
    </row>
    <row r="22" spans="1:13" ht="13.5" customHeight="1" thickBot="1" x14ac:dyDescent="0.25">
      <c r="A22" s="171" t="s">
        <v>519</v>
      </c>
      <c r="B22" s="614" t="s">
        <v>1685</v>
      </c>
      <c r="C22" s="597" t="s">
        <v>1534</v>
      </c>
      <c r="D22" s="22">
        <v>9915</v>
      </c>
      <c r="E22" s="22">
        <v>10080</v>
      </c>
      <c r="F22" s="310">
        <f t="shared" si="1"/>
        <v>165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1979</v>
      </c>
      <c r="D23" s="22">
        <v>3110</v>
      </c>
      <c r="E23" s="22">
        <v>3265</v>
      </c>
      <c r="F23" s="310">
        <f t="shared" ref="F23" si="5">E23-D23</f>
        <v>155</v>
      </c>
      <c r="G23" s="124"/>
    </row>
    <row r="24" spans="1:13" ht="13.5" customHeight="1" thickBot="1" x14ac:dyDescent="0.25">
      <c r="A24" s="171" t="s">
        <v>522</v>
      </c>
      <c r="B24" s="614" t="s">
        <v>1686</v>
      </c>
      <c r="C24" s="597" t="s">
        <v>1535</v>
      </c>
      <c r="D24" s="22">
        <v>12920</v>
      </c>
      <c r="E24" s="22">
        <v>13215</v>
      </c>
      <c r="F24" s="310">
        <f t="shared" si="1"/>
        <v>295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1712</v>
      </c>
      <c r="D25" s="22">
        <v>15995</v>
      </c>
      <c r="E25" s="22">
        <v>16115</v>
      </c>
      <c r="F25" s="310">
        <f t="shared" si="1"/>
        <v>120</v>
      </c>
      <c r="G25" s="349"/>
    </row>
    <row r="26" spans="1:13" ht="13.5" customHeight="1" thickBot="1" x14ac:dyDescent="0.25">
      <c r="A26" s="171" t="s">
        <v>524</v>
      </c>
      <c r="B26" s="614" t="s">
        <v>1687</v>
      </c>
      <c r="C26" s="597" t="s">
        <v>1532</v>
      </c>
      <c r="D26" s="22">
        <v>16210</v>
      </c>
      <c r="E26" s="22">
        <v>16405</v>
      </c>
      <c r="F26" s="310">
        <f t="shared" si="1"/>
        <v>195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52110</v>
      </c>
      <c r="E27" s="22">
        <v>52250</v>
      </c>
      <c r="F27" s="310">
        <f t="shared" si="1"/>
        <v>140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1479</v>
      </c>
      <c r="C28" s="597" t="s">
        <v>1713</v>
      </c>
      <c r="D28" s="22">
        <v>13725</v>
      </c>
      <c r="E28" s="22">
        <v>13860</v>
      </c>
      <c r="F28" s="310">
        <f t="shared" si="1"/>
        <v>135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75450</v>
      </c>
      <c r="E29" s="22">
        <v>76170</v>
      </c>
      <c r="F29" s="310">
        <f t="shared" si="1"/>
        <v>720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1632</v>
      </c>
      <c r="D30" s="22">
        <v>11090</v>
      </c>
      <c r="E30" s="22">
        <v>11250</v>
      </c>
      <c r="F30" s="310">
        <f t="shared" ref="F30" si="6">E30-D30</f>
        <v>160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1673</v>
      </c>
      <c r="D31" s="22">
        <v>3225</v>
      </c>
      <c r="E31" s="22">
        <v>3335</v>
      </c>
      <c r="F31" s="310">
        <f t="shared" ref="F31" si="7">E31-D31</f>
        <v>110</v>
      </c>
      <c r="G31" s="113"/>
    </row>
    <row r="32" spans="1:13" ht="13.5" customHeight="1" thickBot="1" x14ac:dyDescent="0.25">
      <c r="A32" s="223" t="s">
        <v>533</v>
      </c>
      <c r="B32" s="614" t="s">
        <v>1685</v>
      </c>
      <c r="C32" s="598" t="s">
        <v>985</v>
      </c>
      <c r="D32" s="22">
        <v>28245</v>
      </c>
      <c r="E32" s="22">
        <v>28410</v>
      </c>
      <c r="F32" s="310">
        <f t="shared" si="1"/>
        <v>165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2019</v>
      </c>
      <c r="D33" s="22">
        <v>1835</v>
      </c>
      <c r="E33" s="22">
        <v>1965</v>
      </c>
      <c r="F33" s="310">
        <f>E33-D33</f>
        <v>130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1714</v>
      </c>
      <c r="D34" s="22">
        <v>54405</v>
      </c>
      <c r="E34" s="22">
        <v>54760</v>
      </c>
      <c r="F34" s="310">
        <f t="shared" si="1"/>
        <v>355</v>
      </c>
      <c r="G34" s="135" t="s">
        <v>536</v>
      </c>
    </row>
    <row r="35" spans="1:10" ht="21" customHeight="1" thickBot="1" x14ac:dyDescent="0.25">
      <c r="A35" s="223" t="s">
        <v>537</v>
      </c>
      <c r="B35" s="613" t="s">
        <v>1680</v>
      </c>
      <c r="C35" s="597" t="s">
        <v>538</v>
      </c>
      <c r="D35" s="22">
        <v>59235</v>
      </c>
      <c r="E35" s="22">
        <v>59585</v>
      </c>
      <c r="F35" s="310">
        <f t="shared" si="1"/>
        <v>350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1715</v>
      </c>
      <c r="D36" s="22">
        <v>16540</v>
      </c>
      <c r="E36" s="22">
        <v>16660</v>
      </c>
      <c r="F36" s="310">
        <f t="shared" si="1"/>
        <v>120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40215</v>
      </c>
      <c r="E37" s="22">
        <v>40405</v>
      </c>
      <c r="F37" s="310">
        <f t="shared" si="1"/>
        <v>190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1716</v>
      </c>
      <c r="D38" s="22">
        <v>49715</v>
      </c>
      <c r="E38" s="22">
        <v>50375</v>
      </c>
      <c r="F38" s="310">
        <f t="shared" si="1"/>
        <v>660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36765</v>
      </c>
      <c r="E39" s="275">
        <v>37070</v>
      </c>
      <c r="F39" s="310">
        <f t="shared" si="1"/>
        <v>305</v>
      </c>
      <c r="G39" s="321"/>
    </row>
    <row r="40" spans="1:10" ht="11.25" customHeight="1" thickBot="1" x14ac:dyDescent="0.25">
      <c r="A40" s="171" t="s">
        <v>545</v>
      </c>
      <c r="B40" s="613" t="s">
        <v>1688</v>
      </c>
      <c r="C40" s="589" t="s">
        <v>546</v>
      </c>
      <c r="D40" s="275">
        <v>32825</v>
      </c>
      <c r="E40" s="275">
        <v>32995</v>
      </c>
      <c r="F40" s="310">
        <f t="shared" si="1"/>
        <v>170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1717</v>
      </c>
      <c r="D41" s="275">
        <v>35510</v>
      </c>
      <c r="E41" s="275">
        <v>35785</v>
      </c>
      <c r="F41" s="310">
        <f t="shared" si="1"/>
        <v>275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32625</v>
      </c>
      <c r="E42" s="275">
        <v>32710</v>
      </c>
      <c r="F42" s="310">
        <f t="shared" si="1"/>
        <v>85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1663</v>
      </c>
      <c r="D43" s="22">
        <v>8145</v>
      </c>
      <c r="E43" s="22">
        <v>8240</v>
      </c>
      <c r="F43" s="310">
        <f t="shared" si="1"/>
        <v>95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1689</v>
      </c>
      <c r="C44" s="599" t="s">
        <v>1718</v>
      </c>
      <c r="D44" s="21">
        <v>37625</v>
      </c>
      <c r="E44" s="21">
        <v>37660</v>
      </c>
      <c r="F44" s="310">
        <f t="shared" si="1"/>
        <v>35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1594</v>
      </c>
      <c r="D45" s="22">
        <v>29095</v>
      </c>
      <c r="E45" s="22">
        <v>29380</v>
      </c>
      <c r="F45" s="310">
        <f t="shared" si="1"/>
        <v>285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1719</v>
      </c>
      <c r="D46" s="22">
        <v>47645</v>
      </c>
      <c r="E46" s="22">
        <v>47940</v>
      </c>
      <c r="F46" s="310">
        <f t="shared" si="1"/>
        <v>295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57135</v>
      </c>
      <c r="E47" s="22">
        <v>57460</v>
      </c>
      <c r="F47" s="310">
        <f t="shared" si="1"/>
        <v>325</v>
      </c>
      <c r="G47" s="587"/>
    </row>
    <row r="48" spans="1:10" ht="13.5" customHeight="1" thickBot="1" x14ac:dyDescent="0.25">
      <c r="A48" s="25" t="s">
        <v>557</v>
      </c>
      <c r="B48" s="613" t="s">
        <v>1690</v>
      </c>
      <c r="C48" s="589" t="s">
        <v>558</v>
      </c>
      <c r="D48" s="22">
        <v>43755</v>
      </c>
      <c r="E48" s="22">
        <v>43870</v>
      </c>
      <c r="F48" s="310">
        <f t="shared" si="1"/>
        <v>115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1720</v>
      </c>
      <c r="D49" s="157">
        <v>92495</v>
      </c>
      <c r="E49" s="157">
        <v>92675</v>
      </c>
      <c r="F49" s="310">
        <f t="shared" si="1"/>
        <v>180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1721</v>
      </c>
      <c r="D50" s="21">
        <v>86020</v>
      </c>
      <c r="E50" s="21">
        <v>86460</v>
      </c>
      <c r="F50" s="310">
        <f t="shared" si="1"/>
        <v>440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1722</v>
      </c>
      <c r="D51" s="22">
        <v>12260</v>
      </c>
      <c r="E51" s="22">
        <v>12400</v>
      </c>
      <c r="F51" s="310">
        <f t="shared" si="1"/>
        <v>140</v>
      </c>
    </row>
    <row r="52" spans="1:13" ht="13.5" customHeight="1" thickBot="1" x14ac:dyDescent="0.25">
      <c r="A52" s="25" t="s">
        <v>563</v>
      </c>
      <c r="B52" s="613" t="s">
        <v>1691</v>
      </c>
      <c r="C52" s="598" t="s">
        <v>1723</v>
      </c>
      <c r="D52" s="22">
        <v>13155</v>
      </c>
      <c r="E52" s="22">
        <v>13250</v>
      </c>
      <c r="F52" s="310">
        <f t="shared" si="1"/>
        <v>95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1724</v>
      </c>
      <c r="D53" s="22">
        <v>23620</v>
      </c>
      <c r="E53" s="22">
        <v>23810</v>
      </c>
      <c r="F53" s="310">
        <f t="shared" si="1"/>
        <v>190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1725</v>
      </c>
      <c r="D54" s="21">
        <v>14925</v>
      </c>
      <c r="E54" s="21">
        <v>15210</v>
      </c>
      <c r="F54" s="310">
        <f t="shared" si="1"/>
        <v>285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1692</v>
      </c>
      <c r="C55" s="603" t="s">
        <v>568</v>
      </c>
      <c r="D55" s="22">
        <v>46615</v>
      </c>
      <c r="E55" s="22">
        <v>46760</v>
      </c>
      <c r="F55" s="310">
        <f t="shared" si="1"/>
        <v>145</v>
      </c>
    </row>
    <row r="56" spans="1:13" ht="12.95" customHeight="1" thickBot="1" x14ac:dyDescent="0.25">
      <c r="A56" s="221" t="s">
        <v>569</v>
      </c>
      <c r="B56" s="613" t="s">
        <v>1693</v>
      </c>
      <c r="C56" s="591" t="s">
        <v>1726</v>
      </c>
      <c r="D56" s="151">
        <v>13605</v>
      </c>
      <c r="E56" s="151">
        <v>13785</v>
      </c>
      <c r="F56" s="310">
        <f t="shared" si="1"/>
        <v>180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4465</v>
      </c>
      <c r="E57" s="151">
        <v>4700</v>
      </c>
      <c r="F57" s="310">
        <f>E57-D57</f>
        <v>235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1694</v>
      </c>
      <c r="C58" s="593" t="s">
        <v>1727</v>
      </c>
      <c r="D58" s="157">
        <v>25940</v>
      </c>
      <c r="E58" s="157">
        <v>26055</v>
      </c>
      <c r="F58" s="310">
        <f t="shared" si="1"/>
        <v>115</v>
      </c>
      <c r="G58" s="284"/>
    </row>
    <row r="59" spans="1:13" ht="13.5" customHeight="1" thickBot="1" x14ac:dyDescent="0.25">
      <c r="A59" s="171" t="s">
        <v>1007</v>
      </c>
      <c r="B59" s="614" t="s">
        <v>1695</v>
      </c>
      <c r="C59" s="594" t="s">
        <v>1003</v>
      </c>
      <c r="D59" s="158">
        <v>25120</v>
      </c>
      <c r="E59" s="158">
        <v>25265</v>
      </c>
      <c r="F59" s="310">
        <f t="shared" si="1"/>
        <v>145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1728</v>
      </c>
      <c r="D60" s="151">
        <v>13340</v>
      </c>
      <c r="E60" s="151">
        <v>13345</v>
      </c>
      <c r="F60" s="310">
        <f t="shared" si="1"/>
        <v>5</v>
      </c>
      <c r="G60" s="341" t="s">
        <v>1361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2">
        <v>73135</v>
      </c>
      <c r="E61" s="275">
        <v>73320</v>
      </c>
      <c r="F61" s="310">
        <f t="shared" si="1"/>
        <v>185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1509</v>
      </c>
      <c r="D62" s="21">
        <v>16740</v>
      </c>
      <c r="E62" s="21">
        <v>16955</v>
      </c>
      <c r="F62" s="310">
        <f t="shared" si="1"/>
        <v>215</v>
      </c>
      <c r="G62" s="144" t="s">
        <v>1510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2215</v>
      </c>
      <c r="E63" s="157">
        <v>2220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21550</v>
      </c>
      <c r="E64" s="157">
        <v>21645</v>
      </c>
      <c r="F64" s="310">
        <f t="shared" ref="F64" si="8">E64-D64</f>
        <v>95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1729</v>
      </c>
      <c r="D65" s="22">
        <v>73720</v>
      </c>
      <c r="E65" s="22">
        <v>74200</v>
      </c>
      <c r="F65" s="310">
        <f t="shared" si="1"/>
        <v>480</v>
      </c>
    </row>
    <row r="66" spans="1:13" ht="12" customHeight="1" thickBot="1" x14ac:dyDescent="0.25">
      <c r="A66" s="223" t="s">
        <v>580</v>
      </c>
      <c r="B66" s="613" t="s">
        <v>1696</v>
      </c>
      <c r="C66" s="605" t="s">
        <v>1730</v>
      </c>
      <c r="D66" s="22">
        <v>37320</v>
      </c>
      <c r="E66" s="22">
        <v>37645</v>
      </c>
      <c r="F66" s="310">
        <f t="shared" si="1"/>
        <v>325</v>
      </c>
      <c r="G66" s="313"/>
    </row>
    <row r="67" spans="1:13" ht="12.95" customHeight="1" thickBot="1" x14ac:dyDescent="0.25">
      <c r="A67" s="171" t="s">
        <v>581</v>
      </c>
      <c r="B67" s="614" t="s">
        <v>1697</v>
      </c>
      <c r="C67" s="602" t="s">
        <v>1731</v>
      </c>
      <c r="D67" s="151">
        <v>9095</v>
      </c>
      <c r="E67" s="151">
        <v>9180</v>
      </c>
      <c r="F67" s="310">
        <f t="shared" si="1"/>
        <v>85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1732</v>
      </c>
      <c r="D68" s="161">
        <v>31125</v>
      </c>
      <c r="E68" s="161">
        <v>31305</v>
      </c>
      <c r="F68" s="310">
        <f t="shared" si="1"/>
        <v>180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275">
        <v>58680</v>
      </c>
      <c r="E69" s="275">
        <v>58940</v>
      </c>
      <c r="F69" s="310">
        <f>E69-D69</f>
        <v>260</v>
      </c>
      <c r="G69" s="782"/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91525</v>
      </c>
      <c r="E70" s="156">
        <v>91765</v>
      </c>
      <c r="F70" s="310">
        <f t="shared" ref="F70:F108" si="9">E70-D70</f>
        <v>240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1698</v>
      </c>
      <c r="C71" s="590" t="s">
        <v>589</v>
      </c>
      <c r="D71" s="275">
        <v>38620</v>
      </c>
      <c r="E71" s="275">
        <v>38735</v>
      </c>
      <c r="F71" s="310">
        <f t="shared" si="9"/>
        <v>115</v>
      </c>
      <c r="G71">
        <v>38500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1733</v>
      </c>
      <c r="D72" s="22">
        <v>8685</v>
      </c>
      <c r="E72" s="22">
        <v>8840</v>
      </c>
      <c r="F72" s="310">
        <f t="shared" si="9"/>
        <v>155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1734</v>
      </c>
      <c r="D73" s="22">
        <v>63875</v>
      </c>
      <c r="E73" s="22">
        <v>64400</v>
      </c>
      <c r="F73" s="310">
        <f t="shared" si="9"/>
        <v>525</v>
      </c>
      <c r="G73" s="314"/>
    </row>
    <row r="74" spans="1:13" ht="12.95" customHeight="1" thickBot="1" x14ac:dyDescent="0.25">
      <c r="A74" s="224" t="s">
        <v>592</v>
      </c>
      <c r="B74" s="613" t="s">
        <v>1086</v>
      </c>
      <c r="C74" s="598" t="s">
        <v>1629</v>
      </c>
      <c r="D74" s="154">
        <v>11050</v>
      </c>
      <c r="E74" s="154">
        <v>11080</v>
      </c>
      <c r="F74" s="567">
        <f t="shared" ref="F74" si="10">E74-D74</f>
        <v>30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28785</v>
      </c>
      <c r="E76" s="154">
        <v>28935</v>
      </c>
      <c r="F76" s="310">
        <f t="shared" si="9"/>
        <v>150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1619</v>
      </c>
      <c r="D77" s="22">
        <v>24280</v>
      </c>
      <c r="E77" s="22">
        <v>24600</v>
      </c>
      <c r="F77" s="310">
        <f t="shared" ref="F77" si="11">E77-D77</f>
        <v>320</v>
      </c>
      <c r="G77" s="544" t="s">
        <v>1620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42005</v>
      </c>
      <c r="E78" s="22">
        <v>42350</v>
      </c>
      <c r="F78" s="310">
        <f t="shared" si="9"/>
        <v>345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1735</v>
      </c>
      <c r="D79" s="22">
        <v>9265</v>
      </c>
      <c r="E79" s="22">
        <v>9330</v>
      </c>
      <c r="F79" s="310">
        <f t="shared" si="9"/>
        <v>65</v>
      </c>
      <c r="G79" s="456" t="s">
        <v>1455</v>
      </c>
    </row>
    <row r="80" spans="1:13" ht="12.95" customHeight="1" thickBot="1" x14ac:dyDescent="0.25">
      <c r="A80" s="223" t="s">
        <v>599</v>
      </c>
      <c r="B80" s="613" t="s">
        <v>1699</v>
      </c>
      <c r="C80" s="598" t="s">
        <v>600</v>
      </c>
      <c r="D80" s="161">
        <v>30260</v>
      </c>
      <c r="E80" s="161">
        <v>30370</v>
      </c>
      <c r="F80" s="310">
        <f t="shared" si="9"/>
        <v>110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1533</v>
      </c>
      <c r="D81" s="497">
        <v>12995</v>
      </c>
      <c r="E81" s="497">
        <v>13155</v>
      </c>
      <c r="F81" s="310">
        <f t="shared" si="9"/>
        <v>160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2020</v>
      </c>
      <c r="D82" s="497">
        <v>2640</v>
      </c>
      <c r="E82" s="497">
        <v>2800</v>
      </c>
      <c r="F82" s="310">
        <f>E82-D82</f>
        <v>160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1736</v>
      </c>
      <c r="D83" s="22">
        <v>8255</v>
      </c>
      <c r="E83" s="22">
        <v>8280</v>
      </c>
      <c r="F83" s="310">
        <f t="shared" si="9"/>
        <v>25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1737</v>
      </c>
      <c r="D84" s="22">
        <v>15055</v>
      </c>
      <c r="E84" s="22">
        <v>15165</v>
      </c>
      <c r="F84" s="310">
        <f t="shared" si="9"/>
        <v>110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1460</v>
      </c>
      <c r="D85" s="22">
        <v>10865</v>
      </c>
      <c r="E85" s="22">
        <v>10950</v>
      </c>
      <c r="F85" s="310">
        <f t="shared" si="9"/>
        <v>85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1700</v>
      </c>
      <c r="C86" s="598" t="s">
        <v>1738</v>
      </c>
      <c r="D86" s="22">
        <v>42610</v>
      </c>
      <c r="E86" s="22">
        <v>43090</v>
      </c>
      <c r="F86" s="310">
        <f t="shared" si="9"/>
        <v>480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1701</v>
      </c>
      <c r="C87" s="597" t="s">
        <v>608</v>
      </c>
      <c r="D87" s="22">
        <v>37335</v>
      </c>
      <c r="E87" s="275">
        <v>37495</v>
      </c>
      <c r="F87" s="310">
        <f t="shared" si="9"/>
        <v>160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21215</v>
      </c>
      <c r="E88" s="22">
        <v>21340</v>
      </c>
      <c r="F88" s="310">
        <f t="shared" si="9"/>
        <v>125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70715</v>
      </c>
      <c r="E89" s="22">
        <v>70945</v>
      </c>
      <c r="F89" s="310">
        <f t="shared" si="9"/>
        <v>230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63775</v>
      </c>
      <c r="E90" s="22">
        <v>63920</v>
      </c>
      <c r="F90" s="310">
        <f t="shared" si="9"/>
        <v>145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17165</v>
      </c>
      <c r="E91" s="22">
        <v>17345</v>
      </c>
      <c r="F91" s="310">
        <f t="shared" si="9"/>
        <v>180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1702</v>
      </c>
      <c r="C92" s="637" t="s">
        <v>1024</v>
      </c>
      <c r="D92" s="275">
        <v>13825</v>
      </c>
      <c r="E92" s="275">
        <v>13960</v>
      </c>
      <c r="F92" s="310">
        <f t="shared" si="9"/>
        <v>135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1739</v>
      </c>
      <c r="D93" s="22">
        <v>740</v>
      </c>
      <c r="E93" s="22">
        <v>740</v>
      </c>
      <c r="F93" s="310">
        <f t="shared" si="9"/>
        <v>0</v>
      </c>
      <c r="G93" s="586" t="s">
        <v>1577</v>
      </c>
    </row>
    <row r="94" spans="1:13" s="153" customFormat="1" ht="12.95" customHeight="1" thickBot="1" x14ac:dyDescent="0.25">
      <c r="A94" s="223" t="s">
        <v>617</v>
      </c>
      <c r="B94" s="613" t="s">
        <v>1350</v>
      </c>
      <c r="C94" s="598" t="s">
        <v>1740</v>
      </c>
      <c r="D94" s="22">
        <v>41105</v>
      </c>
      <c r="E94" s="22">
        <v>41325</v>
      </c>
      <c r="F94" s="310">
        <f t="shared" si="9"/>
        <v>220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1741</v>
      </c>
      <c r="D95" s="22">
        <v>18135</v>
      </c>
      <c r="E95" s="22">
        <v>18380</v>
      </c>
      <c r="F95" s="310">
        <f t="shared" si="9"/>
        <v>245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43015</v>
      </c>
      <c r="E96" s="275">
        <v>43120</v>
      </c>
      <c r="F96" s="310">
        <f t="shared" si="9"/>
        <v>105</v>
      </c>
      <c r="G96" s="693" t="s">
        <v>1966</v>
      </c>
    </row>
    <row r="97" spans="1:10" ht="15" customHeight="1" thickBot="1" x14ac:dyDescent="0.25">
      <c r="A97" s="283" t="s">
        <v>621</v>
      </c>
      <c r="B97" s="614" t="s">
        <v>1104</v>
      </c>
      <c r="C97" s="608" t="s">
        <v>1742</v>
      </c>
      <c r="D97" s="275">
        <v>27510</v>
      </c>
      <c r="E97" s="275">
        <v>27640</v>
      </c>
      <c r="F97" s="310">
        <f t="shared" si="9"/>
        <v>130</v>
      </c>
      <c r="G97" s="314" t="s">
        <v>1341</v>
      </c>
    </row>
    <row r="98" spans="1:10" ht="12.95" customHeight="1" thickBot="1" x14ac:dyDescent="0.25">
      <c r="A98" s="171" t="s">
        <v>622</v>
      </c>
      <c r="B98" s="613" t="s">
        <v>1703</v>
      </c>
      <c r="C98" s="589" t="s">
        <v>1624</v>
      </c>
      <c r="D98" s="157">
        <v>14615</v>
      </c>
      <c r="E98" s="157">
        <v>14820</v>
      </c>
      <c r="F98" s="310">
        <f t="shared" ref="F98" si="12">E98-D98</f>
        <v>205</v>
      </c>
      <c r="G98" s="540"/>
    </row>
    <row r="99" spans="1:10" ht="12.75" customHeight="1" thickBot="1" x14ac:dyDescent="0.25">
      <c r="A99" s="223" t="s">
        <v>623</v>
      </c>
      <c r="B99" s="614" t="s">
        <v>1704</v>
      </c>
      <c r="C99" s="602" t="s">
        <v>1743</v>
      </c>
      <c r="D99" s="157">
        <v>14495</v>
      </c>
      <c r="E99" s="157">
        <v>14590</v>
      </c>
      <c r="F99" s="310">
        <f t="shared" si="9"/>
        <v>95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1676</v>
      </c>
      <c r="C100" s="599" t="s">
        <v>1678</v>
      </c>
      <c r="D100" s="157">
        <v>6815</v>
      </c>
      <c r="E100" s="157">
        <v>6910</v>
      </c>
      <c r="F100" s="310">
        <f t="shared" ref="F100" si="13">E100-D100</f>
        <v>95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1472</v>
      </c>
      <c r="D101" s="164">
        <v>17305</v>
      </c>
      <c r="E101" s="164">
        <v>17495</v>
      </c>
      <c r="F101" s="310">
        <f t="shared" si="9"/>
        <v>190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56245</v>
      </c>
      <c r="E102" s="164">
        <v>56460</v>
      </c>
      <c r="F102" s="310">
        <f t="shared" si="9"/>
        <v>215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1744</v>
      </c>
      <c r="D103" s="22">
        <v>7100</v>
      </c>
      <c r="E103" s="22">
        <v>7150</v>
      </c>
      <c r="F103" s="310">
        <f t="shared" si="9"/>
        <v>50</v>
      </c>
      <c r="G103" s="347"/>
    </row>
    <row r="104" spans="1:10" ht="14.25" customHeight="1" thickBot="1" x14ac:dyDescent="0.25">
      <c r="A104" s="171" t="s">
        <v>628</v>
      </c>
      <c r="B104" s="613" t="s">
        <v>1365</v>
      </c>
      <c r="C104" s="599" t="s">
        <v>1745</v>
      </c>
      <c r="D104" s="21">
        <v>25035</v>
      </c>
      <c r="E104" s="21">
        <v>25180</v>
      </c>
      <c r="F104" s="310">
        <f t="shared" si="9"/>
        <v>145</v>
      </c>
      <c r="G104" s="314" t="s">
        <v>1362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22540</v>
      </c>
      <c r="E105" s="22">
        <v>22710</v>
      </c>
      <c r="F105" s="310">
        <f t="shared" si="9"/>
        <v>170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100835</v>
      </c>
      <c r="E106" s="21">
        <v>101265</v>
      </c>
      <c r="F106" s="310">
        <f t="shared" si="9"/>
        <v>430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1633</v>
      </c>
      <c r="J107" t="s">
        <v>1966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1746</v>
      </c>
      <c r="D108" s="21">
        <v>34800</v>
      </c>
      <c r="E108" s="21">
        <v>35095</v>
      </c>
      <c r="F108" s="310">
        <f t="shared" si="9"/>
        <v>295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1603</v>
      </c>
      <c r="D109" s="151">
        <v>26930</v>
      </c>
      <c r="E109" s="151">
        <v>27275</v>
      </c>
      <c r="F109" s="310">
        <f t="shared" ref="F109" si="14">E109-D109</f>
        <v>345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1653</v>
      </c>
      <c r="D110" s="151">
        <v>14575</v>
      </c>
      <c r="E110" s="151">
        <v>14825</v>
      </c>
      <c r="F110" s="310">
        <f t="shared" ref="F110" si="15">E110-D110</f>
        <v>250</v>
      </c>
      <c r="G110" s="569"/>
      <c r="J110" s="309"/>
    </row>
    <row r="111" spans="1:10" ht="14.25" customHeight="1" thickBot="1" x14ac:dyDescent="0.25">
      <c r="A111" s="171" t="s">
        <v>1356</v>
      </c>
      <c r="B111" s="614" t="s">
        <v>1751</v>
      </c>
      <c r="C111" s="594" t="s">
        <v>1747</v>
      </c>
      <c r="D111" s="20">
        <v>26025</v>
      </c>
      <c r="E111" s="20">
        <v>26110</v>
      </c>
      <c r="F111" s="310">
        <f t="shared" ref="F111:F117" si="16">E111-D111</f>
        <v>85</v>
      </c>
      <c r="G111" s="284" t="s">
        <v>1352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1748</v>
      </c>
      <c r="D112" s="22">
        <v>18490</v>
      </c>
      <c r="E112" s="22">
        <v>18560</v>
      </c>
      <c r="F112" s="310">
        <f t="shared" si="16"/>
        <v>70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60135</v>
      </c>
      <c r="E113" s="151">
        <v>60360</v>
      </c>
      <c r="F113" s="310">
        <f>E113-D113</f>
        <v>225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1705</v>
      </c>
      <c r="C114" s="593" t="s">
        <v>1749</v>
      </c>
      <c r="D114" s="574">
        <v>17770</v>
      </c>
      <c r="E114" s="574">
        <v>17925</v>
      </c>
      <c r="F114" s="310">
        <f t="shared" si="16"/>
        <v>155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50855</v>
      </c>
      <c r="E115" s="275">
        <v>50980</v>
      </c>
      <c r="F115" s="310">
        <f t="shared" si="16"/>
        <v>125</v>
      </c>
      <c r="G115" s="440"/>
    </row>
    <row r="116" spans="1:7" ht="14.25" customHeight="1" thickBot="1" x14ac:dyDescent="0.25">
      <c r="A116" s="588" t="s">
        <v>644</v>
      </c>
      <c r="B116" s="616" t="s">
        <v>2012</v>
      </c>
      <c r="C116" s="595" t="s">
        <v>645</v>
      </c>
      <c r="D116" s="275">
        <v>22065</v>
      </c>
      <c r="E116" s="275">
        <v>22225</v>
      </c>
      <c r="F116" s="310">
        <f t="shared" si="16"/>
        <v>160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9930</v>
      </c>
      <c r="E117" s="151">
        <v>10035</v>
      </c>
      <c r="F117" s="310">
        <f t="shared" si="16"/>
        <v>105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21365</v>
      </c>
      <c r="G118" s="503">
        <f>F10+F69</f>
        <v>260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23040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D11" sqref="D11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2" sqref="D12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6" t="s">
        <v>647</v>
      </c>
      <c r="D1" s="829"/>
    </row>
    <row r="2" spans="1:8" x14ac:dyDescent="0.2">
      <c r="C2" s="104"/>
      <c r="D2" s="105"/>
      <c r="E2" s="830" t="s">
        <v>2038</v>
      </c>
      <c r="F2" s="830"/>
    </row>
    <row r="3" spans="1:8" ht="13.5" thickBot="1" x14ac:dyDescent="0.25">
      <c r="A3" s="831" t="s">
        <v>648</v>
      </c>
      <c r="B3" s="831"/>
      <c r="C3" s="2"/>
      <c r="F3" s="2"/>
    </row>
    <row r="4" spans="1:8" ht="13.5" thickBot="1" x14ac:dyDescent="0.25">
      <c r="A4" s="821" t="s">
        <v>1116</v>
      </c>
      <c r="B4" s="819" t="s">
        <v>481</v>
      </c>
      <c r="C4" s="819" t="s">
        <v>1</v>
      </c>
      <c r="D4" s="819" t="s">
        <v>2</v>
      </c>
      <c r="E4" s="819"/>
      <c r="F4" s="819" t="s">
        <v>5</v>
      </c>
    </row>
    <row r="5" spans="1:8" ht="13.5" thickBot="1" x14ac:dyDescent="0.25">
      <c r="A5" s="822"/>
      <c r="B5" s="819"/>
      <c r="C5" s="819"/>
      <c r="D5" s="819"/>
      <c r="E5" s="819"/>
      <c r="F5" s="819"/>
    </row>
    <row r="6" spans="1:8" ht="13.5" thickBot="1" x14ac:dyDescent="0.25">
      <c r="A6" s="823"/>
      <c r="B6" s="819"/>
      <c r="C6" s="819"/>
      <c r="D6" s="109" t="s">
        <v>6</v>
      </c>
      <c r="E6" s="110" t="s">
        <v>7</v>
      </c>
      <c r="F6" s="819"/>
    </row>
    <row r="7" spans="1:8" ht="15" customHeight="1" thickBot="1" x14ac:dyDescent="0.25">
      <c r="A7" s="141" t="s">
        <v>649</v>
      </c>
      <c r="B7" s="617" t="s">
        <v>1752</v>
      </c>
      <c r="C7" s="621" t="s">
        <v>1754</v>
      </c>
      <c r="D7" s="275">
        <v>15445</v>
      </c>
      <c r="E7" s="275">
        <v>15605</v>
      </c>
      <c r="F7" s="310">
        <f>E7-D7</f>
        <v>160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1967</v>
      </c>
      <c r="D8" s="22">
        <v>1460</v>
      </c>
      <c r="E8" s="22">
        <v>1505</v>
      </c>
      <c r="F8" s="567">
        <f t="shared" ref="F8" si="0">E8-D8</f>
        <v>45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16745</v>
      </c>
      <c r="E9" s="372">
        <v>16880</v>
      </c>
      <c r="F9" s="567">
        <f t="shared" ref="F9:F31" si="1">E9-D9</f>
        <v>135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1755</v>
      </c>
      <c r="D10" s="22">
        <v>16095</v>
      </c>
      <c r="E10" s="22">
        <v>16215</v>
      </c>
      <c r="F10" s="310">
        <f t="shared" si="1"/>
        <v>120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1536</v>
      </c>
      <c r="D11" s="22">
        <v>1460</v>
      </c>
      <c r="E11" s="22">
        <v>1805</v>
      </c>
      <c r="F11" s="310">
        <f t="shared" si="1"/>
        <v>345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30565</v>
      </c>
      <c r="E12" s="22">
        <v>30685</v>
      </c>
      <c r="F12" s="310">
        <f t="shared" si="1"/>
        <v>120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2025</v>
      </c>
      <c r="D13" s="22">
        <v>990</v>
      </c>
      <c r="E13" s="22">
        <v>1185</v>
      </c>
      <c r="F13" s="310">
        <f>E13-D13</f>
        <v>195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1756</v>
      </c>
      <c r="D14" s="22">
        <v>22295</v>
      </c>
      <c r="E14" s="22">
        <v>22500</v>
      </c>
      <c r="F14" s="310">
        <f t="shared" si="1"/>
        <v>205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1963</v>
      </c>
      <c r="D15" s="22">
        <v>7630</v>
      </c>
      <c r="E15" s="22">
        <v>7880</v>
      </c>
      <c r="F15" s="310">
        <f t="shared" ref="F15" si="2">E15-D15</f>
        <v>250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79860</v>
      </c>
      <c r="E16" s="275">
        <v>80005</v>
      </c>
      <c r="F16" s="310">
        <f t="shared" si="1"/>
        <v>145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47025</v>
      </c>
      <c r="E17" s="21">
        <v>47495</v>
      </c>
      <c r="F17" s="310">
        <f t="shared" si="1"/>
        <v>470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1757</v>
      </c>
      <c r="D18" s="22">
        <v>17595</v>
      </c>
      <c r="E18" s="22">
        <v>17695</v>
      </c>
      <c r="F18" s="310">
        <f t="shared" si="1"/>
        <v>100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1758</v>
      </c>
      <c r="D19" s="151">
        <v>164615</v>
      </c>
      <c r="E19" s="151">
        <v>165470</v>
      </c>
      <c r="F19" s="310">
        <f t="shared" si="1"/>
        <v>855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1759</v>
      </c>
      <c r="D20" s="25">
        <v>6415</v>
      </c>
      <c r="E20" s="25">
        <v>6445</v>
      </c>
      <c r="F20" s="310">
        <f t="shared" si="1"/>
        <v>30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1760</v>
      </c>
      <c r="D21" s="25">
        <v>16435</v>
      </c>
      <c r="E21" s="25">
        <v>16630</v>
      </c>
      <c r="F21" s="310">
        <f t="shared" si="1"/>
        <v>195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1761</v>
      </c>
      <c r="D22" s="783">
        <v>14745</v>
      </c>
      <c r="E22" s="783">
        <v>14860</v>
      </c>
      <c r="F22" s="310">
        <f t="shared" si="1"/>
        <v>115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39585</v>
      </c>
      <c r="E23" s="175">
        <v>39675</v>
      </c>
      <c r="F23" s="310">
        <f t="shared" si="1"/>
        <v>90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56210</v>
      </c>
      <c r="E24" s="22">
        <v>56580</v>
      </c>
      <c r="F24" s="310">
        <f t="shared" si="1"/>
        <v>370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1636</v>
      </c>
      <c r="C25" s="591" t="s">
        <v>1762</v>
      </c>
      <c r="D25" s="22">
        <v>12950</v>
      </c>
      <c r="E25" s="22">
        <v>13010</v>
      </c>
      <c r="F25" s="566">
        <f t="shared" si="1"/>
        <v>60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1763</v>
      </c>
      <c r="D26" s="28">
        <v>15</v>
      </c>
      <c r="E26" s="28">
        <v>15</v>
      </c>
      <c r="F26" s="310">
        <f t="shared" si="1"/>
        <v>0</v>
      </c>
      <c r="G26" s="774" t="s">
        <v>1633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1764</v>
      </c>
      <c r="D27" s="275">
        <v>56830</v>
      </c>
      <c r="E27" s="275">
        <v>58425</v>
      </c>
      <c r="F27" s="567">
        <f t="shared" si="1"/>
        <v>1595</v>
      </c>
      <c r="G27" s="308"/>
    </row>
    <row r="28" spans="1:17" ht="15" customHeight="1" thickBot="1" x14ac:dyDescent="0.25">
      <c r="A28" s="141" t="s">
        <v>673</v>
      </c>
      <c r="B28" s="615" t="s">
        <v>1753</v>
      </c>
      <c r="C28" s="590" t="s">
        <v>1765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1766</v>
      </c>
      <c r="D29" s="22">
        <v>36010</v>
      </c>
      <c r="E29" s="22">
        <v>36200</v>
      </c>
      <c r="F29" s="310">
        <f t="shared" si="1"/>
        <v>190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1767</v>
      </c>
      <c r="D30" s="22">
        <v>36615</v>
      </c>
      <c r="E30" s="22">
        <v>36985</v>
      </c>
      <c r="F30" s="310">
        <f t="shared" si="1"/>
        <v>370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1363</v>
      </c>
      <c r="C31" s="591" t="s">
        <v>1768</v>
      </c>
      <c r="D31" s="758">
        <v>71925</v>
      </c>
      <c r="E31" s="758">
        <v>72425</v>
      </c>
      <c r="F31" s="310">
        <f t="shared" si="1"/>
        <v>500</v>
      </c>
      <c r="G31" s="486"/>
    </row>
    <row r="32" spans="1:17" ht="15" customHeight="1" thickBot="1" x14ac:dyDescent="0.25">
      <c r="A32" s="177"/>
      <c r="B32" s="620"/>
      <c r="C32" s="826" t="s">
        <v>17</v>
      </c>
      <c r="D32" s="827"/>
      <c r="E32" s="828"/>
      <c r="F32" s="668">
        <f>SUM(F7:F31)-G32</f>
        <v>6660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7110</v>
      </c>
      <c r="F33" s="338"/>
    </row>
    <row r="35" spans="2:6" x14ac:dyDescent="0.2">
      <c r="D35" s="825"/>
      <c r="E35" s="825"/>
      <c r="F35" s="825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D12" sqref="D12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120" zoomScaleSheetLayoutView="120" workbookViewId="0">
      <selection activeCell="D12" sqref="D1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6" t="s">
        <v>647</v>
      </c>
      <c r="D1" s="829"/>
    </row>
    <row r="2" spans="1:7" x14ac:dyDescent="0.2">
      <c r="C2" s="104"/>
      <c r="D2" s="105"/>
      <c r="E2" s="830" t="s">
        <v>2038</v>
      </c>
      <c r="F2" s="830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21" t="s">
        <v>1116</v>
      </c>
      <c r="B4" s="819" t="s">
        <v>481</v>
      </c>
      <c r="C4" s="819" t="s">
        <v>1</v>
      </c>
      <c r="D4" s="819" t="s">
        <v>2</v>
      </c>
      <c r="E4" s="819"/>
      <c r="F4" s="819" t="s">
        <v>678</v>
      </c>
    </row>
    <row r="5" spans="1:7" ht="13.5" thickBot="1" x14ac:dyDescent="0.25">
      <c r="A5" s="836"/>
      <c r="B5" s="819"/>
      <c r="C5" s="819"/>
      <c r="D5" s="819"/>
      <c r="E5" s="819"/>
      <c r="F5" s="819"/>
    </row>
    <row r="6" spans="1:7" ht="13.5" thickBot="1" x14ac:dyDescent="0.25">
      <c r="A6" s="837"/>
      <c r="B6" s="819"/>
      <c r="C6" s="819"/>
      <c r="D6" s="109" t="s">
        <v>6</v>
      </c>
      <c r="E6" s="110" t="s">
        <v>7</v>
      </c>
      <c r="F6" s="819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8775</v>
      </c>
      <c r="E7" s="20">
        <v>8970</v>
      </c>
      <c r="F7" s="21">
        <f t="shared" ref="F7:F14" si="0">E7-D7</f>
        <v>195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56135</v>
      </c>
      <c r="E8" s="22">
        <v>56300</v>
      </c>
      <c r="F8" s="21">
        <f t="shared" si="0"/>
        <v>165</v>
      </c>
      <c r="G8" s="374"/>
    </row>
    <row r="9" spans="1:7" ht="14.25" customHeight="1" thickBot="1" x14ac:dyDescent="0.25">
      <c r="A9" s="23" t="s">
        <v>682</v>
      </c>
      <c r="B9" s="619" t="s">
        <v>1769</v>
      </c>
      <c r="C9" s="598" t="s">
        <v>1659</v>
      </c>
      <c r="D9" s="22">
        <v>9145</v>
      </c>
      <c r="E9" s="22">
        <v>9330</v>
      </c>
      <c r="F9" s="22">
        <f t="shared" ref="F9" si="1">E9-D9</f>
        <v>185</v>
      </c>
      <c r="G9" s="516"/>
    </row>
    <row r="10" spans="1:7" ht="14.25" customHeight="1" thickBot="1" x14ac:dyDescent="0.25">
      <c r="A10" s="160" t="s">
        <v>683</v>
      </c>
      <c r="B10" s="613" t="s">
        <v>1770</v>
      </c>
      <c r="C10" s="592" t="s">
        <v>1781</v>
      </c>
      <c r="D10" s="22">
        <v>26765</v>
      </c>
      <c r="E10" s="22">
        <v>26870</v>
      </c>
      <c r="F10" s="22">
        <f t="shared" si="0"/>
        <v>105</v>
      </c>
    </row>
    <row r="11" spans="1:7" ht="14.25" customHeight="1" thickBot="1" x14ac:dyDescent="0.25">
      <c r="A11" s="23" t="s">
        <v>684</v>
      </c>
      <c r="B11" s="619" t="s">
        <v>1771</v>
      </c>
      <c r="C11" s="589" t="s">
        <v>1782</v>
      </c>
      <c r="D11" s="22">
        <v>15320</v>
      </c>
      <c r="E11" s="22">
        <v>15435</v>
      </c>
      <c r="F11" s="22">
        <f>E11-D11</f>
        <v>115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48290</v>
      </c>
      <c r="E12" s="22">
        <v>48445</v>
      </c>
      <c r="F12" s="21">
        <f t="shared" si="0"/>
        <v>155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18955</v>
      </c>
      <c r="E13" s="22">
        <v>19090</v>
      </c>
      <c r="F13" s="21">
        <f t="shared" si="0"/>
        <v>135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10125</v>
      </c>
      <c r="E14" s="22">
        <v>10155</v>
      </c>
      <c r="F14" s="21">
        <f t="shared" si="0"/>
        <v>30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1783</v>
      </c>
      <c r="D15" s="22">
        <v>31885</v>
      </c>
      <c r="E15" s="22">
        <v>32185</v>
      </c>
      <c r="F15" s="22">
        <f>E15-D15</f>
        <v>300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1784</v>
      </c>
      <c r="D16" s="22">
        <v>37065</v>
      </c>
      <c r="E16" s="22">
        <v>37700</v>
      </c>
      <c r="F16" s="22">
        <f>E16-D16</f>
        <v>635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34485</v>
      </c>
      <c r="E17" s="22">
        <v>34720</v>
      </c>
      <c r="F17" s="22">
        <f t="shared" ref="F17:F58" si="2">E17-D17</f>
        <v>235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1785</v>
      </c>
      <c r="D18" s="157">
        <v>38260</v>
      </c>
      <c r="E18" s="157">
        <v>38590</v>
      </c>
      <c r="F18" s="22">
        <f t="shared" si="2"/>
        <v>330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58660</v>
      </c>
      <c r="E19" s="22">
        <v>59095</v>
      </c>
      <c r="F19" s="21">
        <f t="shared" si="2"/>
        <v>435</v>
      </c>
      <c r="G19" s="374"/>
    </row>
    <row r="20" spans="1:9" ht="14.25" customHeight="1" thickBot="1" x14ac:dyDescent="0.25">
      <c r="A20" s="141" t="s">
        <v>1964</v>
      </c>
      <c r="B20" s="613" t="s">
        <v>1084</v>
      </c>
      <c r="C20" s="597" t="s">
        <v>1634</v>
      </c>
      <c r="D20" s="22">
        <v>5385</v>
      </c>
      <c r="E20" s="22">
        <v>5445</v>
      </c>
      <c r="F20" s="22">
        <f t="shared" si="2"/>
        <v>60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1635</v>
      </c>
      <c r="D21" s="22">
        <v>11805</v>
      </c>
      <c r="E21" s="22">
        <v>12055</v>
      </c>
      <c r="F21" s="21">
        <f t="shared" si="2"/>
        <v>250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1786</v>
      </c>
      <c r="D22" s="22">
        <v>23480</v>
      </c>
      <c r="E22" s="22">
        <v>23480</v>
      </c>
      <c r="F22" s="21">
        <f t="shared" si="2"/>
        <v>0</v>
      </c>
      <c r="G22" s="135" t="s">
        <v>1381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75">
        <v>50130</v>
      </c>
      <c r="E23" s="275">
        <v>50150</v>
      </c>
      <c r="F23" s="21">
        <f t="shared" si="2"/>
        <v>20</v>
      </c>
      <c r="G23" s="111"/>
    </row>
    <row r="24" spans="1:9" ht="14.25" customHeight="1" thickBot="1" x14ac:dyDescent="0.25">
      <c r="A24" s="160" t="s">
        <v>697</v>
      </c>
      <c r="B24" s="619" t="s">
        <v>1772</v>
      </c>
      <c r="C24" s="589" t="s">
        <v>1787</v>
      </c>
      <c r="D24" s="22">
        <v>35095</v>
      </c>
      <c r="E24" s="22">
        <v>35440</v>
      </c>
      <c r="F24" s="21">
        <f t="shared" si="2"/>
        <v>345</v>
      </c>
      <c r="G24" s="297"/>
    </row>
    <row r="25" spans="1:9" ht="14.25" customHeight="1" thickBot="1" x14ac:dyDescent="0.25">
      <c r="A25" s="149" t="s">
        <v>698</v>
      </c>
      <c r="B25" s="613" t="s">
        <v>1773</v>
      </c>
      <c r="C25" s="597" t="s">
        <v>1322</v>
      </c>
      <c r="D25" s="22">
        <v>37535</v>
      </c>
      <c r="E25" s="22">
        <v>37720</v>
      </c>
      <c r="F25" s="21">
        <f t="shared" si="2"/>
        <v>185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1788</v>
      </c>
      <c r="D26" s="22">
        <v>19960</v>
      </c>
      <c r="E26" s="22">
        <v>20165</v>
      </c>
      <c r="F26" s="22">
        <f>E26-D26</f>
        <v>205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1789</v>
      </c>
      <c r="D27" s="22">
        <v>15810</v>
      </c>
      <c r="E27" s="22">
        <v>15825</v>
      </c>
      <c r="F27" s="21">
        <f t="shared" si="2"/>
        <v>15</v>
      </c>
      <c r="G27" s="521"/>
    </row>
    <row r="28" spans="1:9" ht="14.25" customHeight="1" thickBot="1" x14ac:dyDescent="0.25">
      <c r="A28" s="149" t="s">
        <v>701</v>
      </c>
      <c r="B28" s="619" t="s">
        <v>1774</v>
      </c>
      <c r="C28" s="598" t="s">
        <v>1006</v>
      </c>
      <c r="D28" s="275">
        <v>60035</v>
      </c>
      <c r="E28" s="275">
        <v>60120</v>
      </c>
      <c r="F28" s="21">
        <f t="shared" si="2"/>
        <v>85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1775</v>
      </c>
      <c r="C29" s="597" t="s">
        <v>934</v>
      </c>
      <c r="D29" s="275">
        <v>36460</v>
      </c>
      <c r="E29" s="275">
        <v>36590</v>
      </c>
      <c r="F29" s="22">
        <f t="shared" si="2"/>
        <v>130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2021</v>
      </c>
      <c r="D30" s="275">
        <v>2115</v>
      </c>
      <c r="E30" s="275">
        <v>2285</v>
      </c>
      <c r="F30" s="275">
        <f>E30-D30</f>
        <v>170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1790</v>
      </c>
      <c r="D31" s="22">
        <v>25330</v>
      </c>
      <c r="E31" s="22">
        <v>25460</v>
      </c>
      <c r="F31" s="226">
        <f>E31-D31</f>
        <v>130</v>
      </c>
      <c r="G31" s="347"/>
    </row>
    <row r="32" spans="1:9" ht="14.25" customHeight="1" thickBot="1" x14ac:dyDescent="0.25">
      <c r="A32" s="163" t="s">
        <v>705</v>
      </c>
      <c r="B32" s="619" t="s">
        <v>1776</v>
      </c>
      <c r="C32" s="589" t="s">
        <v>1791</v>
      </c>
      <c r="D32" s="522">
        <v>34300</v>
      </c>
      <c r="E32" s="522">
        <v>34645</v>
      </c>
      <c r="F32" s="21">
        <f t="shared" si="2"/>
        <v>345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40105</v>
      </c>
      <c r="E33" s="154">
        <v>40210</v>
      </c>
      <c r="F33" s="21">
        <f t="shared" si="2"/>
        <v>105</v>
      </c>
    </row>
    <row r="34" spans="1:8" ht="14.25" customHeight="1" thickBot="1" x14ac:dyDescent="0.25">
      <c r="A34" s="23" t="s">
        <v>1336</v>
      </c>
      <c r="B34" s="619" t="s">
        <v>1134</v>
      </c>
      <c r="C34" s="591" t="s">
        <v>1567</v>
      </c>
      <c r="D34" s="22">
        <v>23095</v>
      </c>
      <c r="E34" s="22">
        <v>23335</v>
      </c>
      <c r="F34" s="21">
        <f t="shared" ref="F34" si="3">E34-D34</f>
        <v>240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1792</v>
      </c>
      <c r="D36" s="22">
        <v>54285</v>
      </c>
      <c r="E36" s="22">
        <v>54635</v>
      </c>
      <c r="F36" s="21">
        <f t="shared" si="2"/>
        <v>350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41955</v>
      </c>
      <c r="E37" s="22">
        <v>42140</v>
      </c>
      <c r="F37" s="21">
        <f t="shared" si="2"/>
        <v>185</v>
      </c>
      <c r="G37" s="374"/>
    </row>
    <row r="38" spans="1:8" ht="14.25" customHeight="1" thickBot="1" x14ac:dyDescent="0.25">
      <c r="A38" s="23" t="s">
        <v>710</v>
      </c>
      <c r="B38" s="619" t="s">
        <v>1777</v>
      </c>
      <c r="C38" s="591" t="s">
        <v>1793</v>
      </c>
      <c r="D38" s="22">
        <v>15395</v>
      </c>
      <c r="E38" s="22">
        <v>15455</v>
      </c>
      <c r="F38" s="22">
        <f>E38-D38</f>
        <v>60</v>
      </c>
      <c r="G38" s="347"/>
    </row>
    <row r="39" spans="1:8" ht="14.25" customHeight="1" thickBot="1" x14ac:dyDescent="0.25">
      <c r="A39" s="160" t="s">
        <v>711</v>
      </c>
      <c r="B39" s="613" t="s">
        <v>1778</v>
      </c>
      <c r="C39" s="590" t="s">
        <v>712</v>
      </c>
      <c r="D39" s="22">
        <v>43540</v>
      </c>
      <c r="E39" s="22">
        <v>43600</v>
      </c>
      <c r="F39" s="21">
        <f t="shared" si="2"/>
        <v>60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39775</v>
      </c>
      <c r="E40" s="22">
        <v>39930</v>
      </c>
      <c r="F40" s="21">
        <f t="shared" si="2"/>
        <v>155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1794</v>
      </c>
      <c r="D41" s="22">
        <v>8205</v>
      </c>
      <c r="E41" s="22">
        <v>8440</v>
      </c>
      <c r="F41" s="21">
        <f t="shared" si="2"/>
        <v>235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107695</v>
      </c>
      <c r="E42" s="22">
        <v>108140</v>
      </c>
      <c r="F42" s="21">
        <f t="shared" si="2"/>
        <v>445</v>
      </c>
    </row>
    <row r="43" spans="1:8" ht="14.25" customHeight="1" thickBot="1" x14ac:dyDescent="0.25">
      <c r="A43" s="141" t="s">
        <v>718</v>
      </c>
      <c r="B43" s="613" t="s">
        <v>1674</v>
      </c>
      <c r="C43" s="589" t="s">
        <v>1933</v>
      </c>
      <c r="D43" s="22">
        <v>13515</v>
      </c>
      <c r="E43" s="22">
        <v>13785</v>
      </c>
      <c r="F43" s="22">
        <f t="shared" ref="F43" si="4">E43-D43</f>
        <v>270</v>
      </c>
      <c r="G43" s="585"/>
    </row>
    <row r="44" spans="1:8" ht="14.25" customHeight="1" thickBot="1" x14ac:dyDescent="0.25">
      <c r="A44" s="141" t="s">
        <v>719</v>
      </c>
      <c r="B44" s="613" t="s">
        <v>1779</v>
      </c>
      <c r="C44" s="589" t="s">
        <v>1969</v>
      </c>
      <c r="D44" s="22">
        <v>4285</v>
      </c>
      <c r="E44" s="22">
        <v>4445</v>
      </c>
      <c r="F44" s="22">
        <f t="shared" ref="F44" si="5">E44-D44</f>
        <v>160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90775</v>
      </c>
      <c r="E45" s="22">
        <v>90945</v>
      </c>
      <c r="F45" s="21">
        <f t="shared" si="2"/>
        <v>170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1529</v>
      </c>
      <c r="D46" s="22">
        <v>10935</v>
      </c>
      <c r="E46" s="22">
        <v>11065</v>
      </c>
      <c r="F46" s="21">
        <f t="shared" ref="F46" si="6">E46-D46</f>
        <v>130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1795</v>
      </c>
      <c r="D47" s="22">
        <v>13310</v>
      </c>
      <c r="E47" s="22">
        <v>13425</v>
      </c>
      <c r="F47" s="21">
        <f t="shared" ref="F47" si="7">E47-D47</f>
        <v>115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1796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1797</v>
      </c>
      <c r="D49" s="22">
        <v>16575</v>
      </c>
      <c r="E49" s="22">
        <v>16695</v>
      </c>
      <c r="F49" s="22">
        <f>E49-D49</f>
        <v>120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34615</v>
      </c>
      <c r="E50" s="22">
        <v>34750</v>
      </c>
      <c r="F50" s="21">
        <f t="shared" si="2"/>
        <v>135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1798</v>
      </c>
      <c r="D51" s="22">
        <v>18950</v>
      </c>
      <c r="E51" s="22">
        <v>19170</v>
      </c>
      <c r="F51" s="22">
        <f>E51-D51</f>
        <v>220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1799</v>
      </c>
      <c r="D52" s="22">
        <v>10875</v>
      </c>
      <c r="E52" s="22">
        <v>10950</v>
      </c>
      <c r="F52" s="22">
        <f>E52-D52</f>
        <v>75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21615</v>
      </c>
      <c r="E53" s="28">
        <v>21775</v>
      </c>
      <c r="F53" s="21">
        <f t="shared" si="2"/>
        <v>160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1800</v>
      </c>
      <c r="D54" s="28">
        <v>6755</v>
      </c>
      <c r="E54" s="28">
        <v>6810</v>
      </c>
      <c r="F54" s="22">
        <f>E54-D54</f>
        <v>55</v>
      </c>
      <c r="G54" s="347"/>
    </row>
    <row r="55" spans="1:7" ht="14.25" customHeight="1" thickBot="1" x14ac:dyDescent="0.25">
      <c r="A55" s="160" t="s">
        <v>286</v>
      </c>
      <c r="B55" s="619" t="s">
        <v>1780</v>
      </c>
      <c r="C55" s="591" t="s">
        <v>731</v>
      </c>
      <c r="D55" s="157">
        <v>59540</v>
      </c>
      <c r="E55" s="157">
        <v>59920</v>
      </c>
      <c r="F55" s="21">
        <f t="shared" si="2"/>
        <v>380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1801</v>
      </c>
      <c r="D56" s="275">
        <v>60565</v>
      </c>
      <c r="E56" s="275">
        <v>61165</v>
      </c>
      <c r="F56" s="21">
        <f t="shared" si="2"/>
        <v>600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1802</v>
      </c>
      <c r="D57" s="22">
        <v>7300</v>
      </c>
      <c r="E57" s="22">
        <v>7385</v>
      </c>
      <c r="F57" s="21">
        <f t="shared" ref="F57" si="8">E57-D57</f>
        <v>85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1803</v>
      </c>
      <c r="D58" s="22">
        <v>32095</v>
      </c>
      <c r="E58" s="22">
        <v>32325</v>
      </c>
      <c r="F58" s="21">
        <f t="shared" si="2"/>
        <v>230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1471</v>
      </c>
      <c r="D59" s="157">
        <v>15310</v>
      </c>
      <c r="E59" s="157">
        <v>15470</v>
      </c>
      <c r="F59" s="21">
        <f t="shared" ref="F59" si="9">E59-D59</f>
        <v>160</v>
      </c>
      <c r="G59" s="10"/>
    </row>
    <row r="60" spans="1:7" ht="21.75" customHeight="1" thickBot="1" x14ac:dyDescent="0.25">
      <c r="A60" s="832" t="s">
        <v>16</v>
      </c>
      <c r="B60" s="833"/>
      <c r="C60" s="833"/>
      <c r="D60" s="834"/>
      <c r="E60" s="835"/>
      <c r="F60" s="498">
        <f>SUM(F7:F59)-G60</f>
        <v>9860</v>
      </c>
      <c r="G60" s="517">
        <f>F35</f>
        <v>30</v>
      </c>
    </row>
    <row r="61" spans="1:7" ht="24" customHeight="1" thickBot="1" x14ac:dyDescent="0.25">
      <c r="A61" s="499"/>
      <c r="B61" s="500"/>
      <c r="C61" s="826" t="s">
        <v>1033</v>
      </c>
      <c r="D61" s="827"/>
      <c r="E61" s="828"/>
      <c r="F61" s="345">
        <f>SUM('Общ. счетчики'!G20:G21)</f>
        <v>10380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>
      <selection activeCell="D12" sqref="D12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93" zoomScale="120" zoomScaleSheetLayoutView="120" workbookViewId="0">
      <selection activeCell="G204" sqref="G204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6" t="s">
        <v>495</v>
      </c>
      <c r="D1" s="817"/>
      <c r="E1" s="817"/>
    </row>
    <row r="2" spans="1:8" ht="13.5" thickBot="1" x14ac:dyDescent="0.25">
      <c r="A2" s="1" t="s">
        <v>736</v>
      </c>
      <c r="B2" s="1"/>
      <c r="C2" s="1"/>
      <c r="E2" s="844" t="s">
        <v>2038</v>
      </c>
      <c r="F2" s="844"/>
    </row>
    <row r="3" spans="1:8" ht="13.5" customHeight="1" thickBot="1" x14ac:dyDescent="0.25">
      <c r="A3" s="821" t="s">
        <v>1116</v>
      </c>
      <c r="B3" s="819" t="s">
        <v>481</v>
      </c>
      <c r="C3" s="819" t="s">
        <v>1</v>
      </c>
      <c r="D3" s="819" t="s">
        <v>2</v>
      </c>
      <c r="E3" s="819"/>
      <c r="F3" s="819" t="s">
        <v>5</v>
      </c>
    </row>
    <row r="4" spans="1:8" ht="13.5" thickBot="1" x14ac:dyDescent="0.25">
      <c r="A4" s="822"/>
      <c r="B4" s="819"/>
      <c r="C4" s="819"/>
      <c r="D4" s="819"/>
      <c r="E4" s="819"/>
      <c r="F4" s="819"/>
    </row>
    <row r="5" spans="1:8" ht="13.5" thickBot="1" x14ac:dyDescent="0.25">
      <c r="A5" s="823"/>
      <c r="B5" s="819"/>
      <c r="C5" s="819"/>
      <c r="D5" s="109" t="s">
        <v>6</v>
      </c>
      <c r="E5" s="110" t="s">
        <v>7</v>
      </c>
      <c r="F5" s="819"/>
    </row>
    <row r="6" spans="1:8" ht="15" customHeight="1" thickBot="1" x14ac:dyDescent="0.25">
      <c r="A6" s="172" t="s">
        <v>737</v>
      </c>
      <c r="B6" s="613" t="s">
        <v>1174</v>
      </c>
      <c r="C6" s="624" t="s">
        <v>1811</v>
      </c>
      <c r="D6" s="151">
        <v>17210</v>
      </c>
      <c r="E6" s="151">
        <v>17455</v>
      </c>
      <c r="F6" s="151">
        <f>E6-D6</f>
        <v>245</v>
      </c>
      <c r="G6" s="281"/>
    </row>
    <row r="7" spans="1:8" ht="15" customHeight="1" thickBot="1" x14ac:dyDescent="0.25">
      <c r="A7" s="23" t="s">
        <v>738</v>
      </c>
      <c r="B7" s="619" t="s">
        <v>2027</v>
      </c>
      <c r="C7" s="606" t="s">
        <v>1470</v>
      </c>
      <c r="D7" s="173">
        <v>6310</v>
      </c>
      <c r="E7" s="173">
        <v>6395</v>
      </c>
      <c r="F7" s="151">
        <f>E7-D7</f>
        <v>85</v>
      </c>
      <c r="G7" s="282"/>
    </row>
    <row r="8" spans="1:8" ht="15" customHeight="1" thickBot="1" x14ac:dyDescent="0.25">
      <c r="A8" s="23" t="s">
        <v>739</v>
      </c>
      <c r="B8" s="613" t="s">
        <v>1949</v>
      </c>
      <c r="C8" s="623" t="s">
        <v>1812</v>
      </c>
      <c r="D8" s="173">
        <v>25060</v>
      </c>
      <c r="E8" s="173">
        <v>25660</v>
      </c>
      <c r="F8" s="151">
        <f>E8-D8</f>
        <v>600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1561</v>
      </c>
      <c r="D9" s="173">
        <v>14910</v>
      </c>
      <c r="E9" s="173">
        <v>15115</v>
      </c>
      <c r="F9" s="151">
        <f>E9-D9</f>
        <v>205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1813</v>
      </c>
      <c r="D10" s="151">
        <v>25280</v>
      </c>
      <c r="E10" s="151">
        <v>25525</v>
      </c>
      <c r="F10" s="151">
        <f t="shared" ref="F10:F34" si="0">E10-D10</f>
        <v>245</v>
      </c>
      <c r="G10" s="294"/>
    </row>
    <row r="11" spans="1:8" ht="15" customHeight="1" thickBot="1" x14ac:dyDescent="0.25">
      <c r="A11" s="149" t="s">
        <v>742</v>
      </c>
      <c r="B11" s="619" t="s">
        <v>2036</v>
      </c>
      <c r="C11" s="606" t="s">
        <v>1814</v>
      </c>
      <c r="D11" s="788">
        <v>46780</v>
      </c>
      <c r="E11" s="788">
        <v>46955</v>
      </c>
      <c r="F11" s="151">
        <f t="shared" si="0"/>
        <v>175</v>
      </c>
      <c r="G11" s="787"/>
    </row>
    <row r="12" spans="1:8" ht="15" customHeight="1" thickBot="1" x14ac:dyDescent="0.25">
      <c r="A12" s="23" t="s">
        <v>743</v>
      </c>
      <c r="B12" s="613" t="s">
        <v>1176</v>
      </c>
      <c r="C12" s="626" t="s">
        <v>1566</v>
      </c>
      <c r="D12" s="173">
        <v>24775</v>
      </c>
      <c r="E12" s="173">
        <v>24955</v>
      </c>
      <c r="F12" s="151">
        <f t="shared" ref="F12" si="1">E12-D12</f>
        <v>180</v>
      </c>
      <c r="G12" s="516"/>
    </row>
    <row r="13" spans="1:8" ht="15" customHeight="1" thickBot="1" x14ac:dyDescent="0.25">
      <c r="A13" s="23" t="s">
        <v>744</v>
      </c>
      <c r="B13" s="619" t="s">
        <v>1177</v>
      </c>
      <c r="C13" s="625" t="s">
        <v>1815</v>
      </c>
      <c r="D13" s="173">
        <v>15595</v>
      </c>
      <c r="E13" s="173">
        <v>15740</v>
      </c>
      <c r="F13" s="151">
        <f t="shared" si="0"/>
        <v>145</v>
      </c>
    </row>
    <row r="14" spans="1:8" ht="15" customHeight="1" thickBot="1" x14ac:dyDescent="0.25">
      <c r="A14" s="149" t="s">
        <v>745</v>
      </c>
      <c r="B14" s="613" t="s">
        <v>1178</v>
      </c>
      <c r="C14" s="608" t="s">
        <v>2014</v>
      </c>
      <c r="D14" s="173">
        <v>1345</v>
      </c>
      <c r="E14" s="173">
        <v>1430</v>
      </c>
      <c r="F14" s="574">
        <f>E14-D14</f>
        <v>85</v>
      </c>
      <c r="G14" s="694"/>
    </row>
    <row r="15" spans="1:8" ht="15" customHeight="1" thickBot="1" x14ac:dyDescent="0.25">
      <c r="A15" s="174" t="s">
        <v>746</v>
      </c>
      <c r="B15" s="619" t="s">
        <v>1804</v>
      </c>
      <c r="C15" s="589" t="s">
        <v>1816</v>
      </c>
      <c r="D15" s="151">
        <v>20320</v>
      </c>
      <c r="E15" s="151">
        <v>20325</v>
      </c>
      <c r="F15" s="151">
        <f t="shared" si="0"/>
        <v>5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1179</v>
      </c>
      <c r="C16" s="626" t="s">
        <v>1615</v>
      </c>
      <c r="D16" s="151">
        <v>9025</v>
      </c>
      <c r="E16" s="151">
        <v>9185</v>
      </c>
      <c r="F16" s="151">
        <f t="shared" ref="F16" si="2">E16-D16</f>
        <v>160</v>
      </c>
      <c r="G16" s="126"/>
    </row>
    <row r="17" spans="1:15" ht="15" customHeight="1" thickBot="1" x14ac:dyDescent="0.25">
      <c r="A17" s="23" t="s">
        <v>748</v>
      </c>
      <c r="B17" s="619" t="s">
        <v>1180</v>
      </c>
      <c r="C17" s="625" t="s">
        <v>939</v>
      </c>
      <c r="D17" s="151">
        <v>34875</v>
      </c>
      <c r="E17" s="151">
        <v>35015</v>
      </c>
      <c r="F17" s="151">
        <f t="shared" si="0"/>
        <v>140</v>
      </c>
      <c r="G17" s="238"/>
    </row>
    <row r="18" spans="1:15" ht="15" customHeight="1" thickBot="1" x14ac:dyDescent="0.25">
      <c r="A18" s="149" t="s">
        <v>749</v>
      </c>
      <c r="B18" s="613" t="s">
        <v>1181</v>
      </c>
      <c r="C18" s="626" t="s">
        <v>1595</v>
      </c>
      <c r="D18" s="151">
        <v>21745</v>
      </c>
      <c r="E18" s="151">
        <v>21905</v>
      </c>
      <c r="F18" s="151">
        <f t="shared" ref="F18" si="3">E18-D18</f>
        <v>160</v>
      </c>
    </row>
    <row r="19" spans="1:15" ht="15" customHeight="1" thickBot="1" x14ac:dyDescent="0.25">
      <c r="A19" s="149" t="s">
        <v>750</v>
      </c>
      <c r="B19" s="619" t="s">
        <v>1182</v>
      </c>
      <c r="C19" s="625" t="s">
        <v>1656</v>
      </c>
      <c r="D19" s="151">
        <v>17715</v>
      </c>
      <c r="E19" s="151">
        <v>17935</v>
      </c>
      <c r="F19" s="151">
        <f t="shared" ref="F19" si="4">E19-D19</f>
        <v>220</v>
      </c>
      <c r="G19" s="570"/>
    </row>
    <row r="20" spans="1:15" ht="15" customHeight="1" thickBot="1" x14ac:dyDescent="0.25">
      <c r="A20" s="23" t="s">
        <v>751</v>
      </c>
      <c r="B20" s="613" t="s">
        <v>1183</v>
      </c>
      <c r="C20" s="626" t="s">
        <v>1724</v>
      </c>
      <c r="D20" s="151">
        <v>60850</v>
      </c>
      <c r="E20" s="151">
        <v>61325</v>
      </c>
      <c r="F20" s="151">
        <f t="shared" si="0"/>
        <v>475</v>
      </c>
      <c r="G20" s="184"/>
    </row>
    <row r="21" spans="1:15" ht="15" customHeight="1" thickBot="1" x14ac:dyDescent="0.25">
      <c r="A21" s="149" t="s">
        <v>752</v>
      </c>
      <c r="B21" s="619" t="s">
        <v>1184</v>
      </c>
      <c r="C21" s="625" t="s">
        <v>940</v>
      </c>
      <c r="D21" s="151">
        <v>73085</v>
      </c>
      <c r="E21" s="151">
        <v>73235</v>
      </c>
      <c r="F21" s="151">
        <f t="shared" si="0"/>
        <v>150</v>
      </c>
      <c r="G21" s="32"/>
    </row>
    <row r="22" spans="1:15" ht="15" customHeight="1" thickBot="1" x14ac:dyDescent="0.25">
      <c r="A22" s="149" t="s">
        <v>753</v>
      </c>
      <c r="B22" s="613" t="s">
        <v>1185</v>
      </c>
      <c r="C22" s="626" t="s">
        <v>1817</v>
      </c>
      <c r="D22" s="151">
        <v>57695</v>
      </c>
      <c r="E22" s="151">
        <v>58125</v>
      </c>
      <c r="F22" s="151">
        <f t="shared" si="0"/>
        <v>430</v>
      </c>
      <c r="G22" s="32"/>
    </row>
    <row r="23" spans="1:15" ht="15" customHeight="1" thickBot="1" x14ac:dyDescent="0.25">
      <c r="A23" s="149" t="s">
        <v>754</v>
      </c>
      <c r="B23" s="619" t="s">
        <v>1186</v>
      </c>
      <c r="C23" s="625" t="s">
        <v>1818</v>
      </c>
      <c r="D23" s="151">
        <v>14640</v>
      </c>
      <c r="E23" s="151">
        <v>14785</v>
      </c>
      <c r="F23" s="151">
        <f t="shared" si="0"/>
        <v>145</v>
      </c>
      <c r="G23" s="32"/>
    </row>
    <row r="24" spans="1:15" ht="15" customHeight="1" thickBot="1" x14ac:dyDescent="0.25">
      <c r="A24" s="149" t="s">
        <v>1549</v>
      </c>
      <c r="B24" s="613" t="s">
        <v>1187</v>
      </c>
      <c r="C24" s="626" t="s">
        <v>1537</v>
      </c>
      <c r="D24" s="151">
        <v>10570</v>
      </c>
      <c r="E24" s="151">
        <v>10745</v>
      </c>
      <c r="F24" s="151">
        <f t="shared" ref="F24" si="5">E24-D24</f>
        <v>175</v>
      </c>
      <c r="G24" s="126"/>
    </row>
    <row r="25" spans="1:15" ht="15" customHeight="1" thickBot="1" x14ac:dyDescent="0.25">
      <c r="A25" s="149" t="s">
        <v>755</v>
      </c>
      <c r="B25" s="619" t="s">
        <v>1188</v>
      </c>
      <c r="C25" s="606" t="s">
        <v>1819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1189</v>
      </c>
      <c r="C26" s="607" t="s">
        <v>1386</v>
      </c>
      <c r="D26" s="151">
        <v>10435</v>
      </c>
      <c r="E26" s="151">
        <v>10525</v>
      </c>
      <c r="F26" s="151">
        <f>E26-D26</f>
        <v>90</v>
      </c>
      <c r="G26" s="350"/>
    </row>
    <row r="27" spans="1:15" ht="15" customHeight="1" thickBot="1" x14ac:dyDescent="0.25">
      <c r="A27" s="149" t="s">
        <v>757</v>
      </c>
      <c r="B27" s="631" t="s">
        <v>1677</v>
      </c>
      <c r="C27" s="690" t="s">
        <v>1965</v>
      </c>
      <c r="D27" s="151">
        <v>7825</v>
      </c>
      <c r="E27" s="151">
        <v>7990</v>
      </c>
      <c r="F27" s="151">
        <f t="shared" ref="F27" si="6">E27-D27</f>
        <v>165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1190</v>
      </c>
      <c r="C28" s="594" t="s">
        <v>1512</v>
      </c>
      <c r="D28" s="151">
        <v>9465</v>
      </c>
      <c r="E28" s="151">
        <v>9640</v>
      </c>
      <c r="F28" s="151">
        <f t="shared" ref="F28" si="7">E28-D28</f>
        <v>175</v>
      </c>
      <c r="G28" s="143" t="s">
        <v>1511</v>
      </c>
    </row>
    <row r="29" spans="1:15" ht="15" customHeight="1" thickBot="1" x14ac:dyDescent="0.25">
      <c r="A29" s="149" t="s">
        <v>759</v>
      </c>
      <c r="B29" s="619" t="s">
        <v>1805</v>
      </c>
      <c r="C29" s="606" t="s">
        <v>1621</v>
      </c>
      <c r="D29" s="22">
        <v>29895</v>
      </c>
      <c r="E29" s="22">
        <v>30505</v>
      </c>
      <c r="F29" s="151">
        <f t="shared" ref="F29" si="8">E29-D29</f>
        <v>610</v>
      </c>
      <c r="G29" s="178" t="s">
        <v>1622</v>
      </c>
    </row>
    <row r="30" spans="1:15" ht="15" customHeight="1" thickBot="1" x14ac:dyDescent="0.25">
      <c r="A30" s="149" t="s">
        <v>760</v>
      </c>
      <c r="B30" s="613" t="s">
        <v>1191</v>
      </c>
      <c r="C30" s="607" t="s">
        <v>996</v>
      </c>
      <c r="D30" s="22">
        <v>67065</v>
      </c>
      <c r="E30" s="22">
        <v>67275</v>
      </c>
      <c r="F30" s="151">
        <f t="shared" si="0"/>
        <v>210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1258</v>
      </c>
      <c r="C31" s="593" t="s">
        <v>1457</v>
      </c>
      <c r="D31" s="22">
        <v>24665</v>
      </c>
      <c r="E31" s="22">
        <v>24940</v>
      </c>
      <c r="F31" s="151">
        <f t="shared" ref="F31" si="9">E31-D31</f>
        <v>275</v>
      </c>
      <c r="G31" s="180"/>
    </row>
    <row r="32" spans="1:15" ht="15" customHeight="1" thickBot="1" x14ac:dyDescent="0.25">
      <c r="A32" s="23" t="s">
        <v>762</v>
      </c>
      <c r="B32" s="613" t="s">
        <v>1192</v>
      </c>
      <c r="C32" s="607" t="s">
        <v>1820</v>
      </c>
      <c r="D32" s="151">
        <v>21240</v>
      </c>
      <c r="E32" s="151">
        <v>21375</v>
      </c>
      <c r="F32" s="151">
        <f t="shared" si="0"/>
        <v>135</v>
      </c>
      <c r="G32" s="139"/>
    </row>
    <row r="33" spans="1:7" ht="15" customHeight="1" thickBot="1" x14ac:dyDescent="0.25">
      <c r="A33" s="174" t="s">
        <v>763</v>
      </c>
      <c r="B33" s="619" t="s">
        <v>1193</v>
      </c>
      <c r="C33" s="606" t="s">
        <v>1031</v>
      </c>
      <c r="D33" s="151">
        <v>57230</v>
      </c>
      <c r="E33" s="151">
        <v>57325</v>
      </c>
      <c r="F33" s="151">
        <f t="shared" si="0"/>
        <v>95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1349</v>
      </c>
      <c r="C34" s="597" t="s">
        <v>1639</v>
      </c>
      <c r="D34" s="22">
        <v>15850</v>
      </c>
      <c r="E34" s="22">
        <v>16010</v>
      </c>
      <c r="F34" s="151">
        <f t="shared" si="0"/>
        <v>160</v>
      </c>
      <c r="G34" s="321"/>
    </row>
    <row r="35" spans="1:7" ht="15" customHeight="1" thickBot="1" x14ac:dyDescent="0.25">
      <c r="A35" s="149" t="s">
        <v>765</v>
      </c>
      <c r="B35" s="619" t="s">
        <v>1806</v>
      </c>
      <c r="C35" s="606" t="s">
        <v>1821</v>
      </c>
      <c r="D35" s="22">
        <v>12730</v>
      </c>
      <c r="E35" s="22">
        <v>12825</v>
      </c>
      <c r="F35" s="151">
        <f>E35-D35</f>
        <v>95</v>
      </c>
      <c r="G35" s="180"/>
    </row>
    <row r="36" spans="1:7" ht="15" customHeight="1" thickBot="1" x14ac:dyDescent="0.25">
      <c r="A36" s="23" t="s">
        <v>766</v>
      </c>
      <c r="B36" s="613" t="s">
        <v>1194</v>
      </c>
      <c r="C36" s="607" t="s">
        <v>1032</v>
      </c>
      <c r="D36" s="22">
        <v>74475</v>
      </c>
      <c r="E36" s="22">
        <v>74850</v>
      </c>
      <c r="F36" s="151">
        <f t="shared" ref="F36:F50" si="10">E36-D36</f>
        <v>375</v>
      </c>
      <c r="G36" s="183"/>
    </row>
    <row r="37" spans="1:7" ht="15" customHeight="1" thickBot="1" x14ac:dyDescent="0.25">
      <c r="A37" s="149" t="s">
        <v>767</v>
      </c>
      <c r="B37" s="619" t="s">
        <v>1195</v>
      </c>
      <c r="C37" s="606" t="s">
        <v>1822</v>
      </c>
      <c r="D37" s="22">
        <v>31145</v>
      </c>
      <c r="E37" s="22">
        <v>31395</v>
      </c>
      <c r="F37" s="151">
        <f t="shared" si="10"/>
        <v>250</v>
      </c>
      <c r="G37" s="229"/>
    </row>
    <row r="38" spans="1:7" ht="15" customHeight="1" thickBot="1" x14ac:dyDescent="0.25">
      <c r="A38" s="23" t="s">
        <v>768</v>
      </c>
      <c r="B38" s="613" t="s">
        <v>1196</v>
      </c>
      <c r="C38" s="607" t="s">
        <v>769</v>
      </c>
      <c r="D38" s="22">
        <v>98400</v>
      </c>
      <c r="E38" s="22">
        <v>98735</v>
      </c>
      <c r="F38" s="151">
        <f t="shared" si="10"/>
        <v>335</v>
      </c>
      <c r="G38" s="180"/>
    </row>
    <row r="39" spans="1:7" ht="15" customHeight="1" thickBot="1" x14ac:dyDescent="0.25">
      <c r="A39" s="149" t="s">
        <v>770</v>
      </c>
      <c r="B39" s="619" t="s">
        <v>1197</v>
      </c>
      <c r="C39" s="625" t="s">
        <v>1616</v>
      </c>
      <c r="D39" s="151">
        <v>15250</v>
      </c>
      <c r="E39" s="151">
        <v>15465</v>
      </c>
      <c r="F39" s="151">
        <f t="shared" ref="F39" si="11">E39-D39</f>
        <v>215</v>
      </c>
      <c r="G39" s="178"/>
    </row>
    <row r="40" spans="1:7" ht="13.5" customHeight="1" thickBot="1" x14ac:dyDescent="0.25">
      <c r="A40" s="23" t="s">
        <v>771</v>
      </c>
      <c r="B40" s="613" t="s">
        <v>1198</v>
      </c>
      <c r="C40" s="600" t="s">
        <v>772</v>
      </c>
      <c r="D40" s="151">
        <v>68010</v>
      </c>
      <c r="E40" s="151">
        <v>68205</v>
      </c>
      <c r="F40" s="151">
        <f t="shared" si="10"/>
        <v>195</v>
      </c>
      <c r="G40" s="180"/>
    </row>
    <row r="41" spans="1:7" ht="14.25" customHeight="1" thickBot="1" x14ac:dyDescent="0.25">
      <c r="A41" s="149" t="s">
        <v>773</v>
      </c>
      <c r="B41" s="629" t="s">
        <v>1199</v>
      </c>
      <c r="C41" s="601" t="s">
        <v>1823</v>
      </c>
      <c r="D41" s="151">
        <v>22040</v>
      </c>
      <c r="E41" s="151">
        <v>22260</v>
      </c>
      <c r="F41" s="151">
        <f>E41-D41</f>
        <v>220</v>
      </c>
      <c r="G41" s="180"/>
    </row>
    <row r="42" spans="1:7" ht="15" customHeight="1" thickBot="1" x14ac:dyDescent="0.25">
      <c r="A42" s="155" t="s">
        <v>774</v>
      </c>
      <c r="B42" s="613" t="s">
        <v>1200</v>
      </c>
      <c r="C42" s="600" t="s">
        <v>1824</v>
      </c>
      <c r="D42" s="151">
        <v>112090</v>
      </c>
      <c r="E42" s="151">
        <v>112310</v>
      </c>
      <c r="F42" s="151">
        <f t="shared" si="10"/>
        <v>220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1201</v>
      </c>
      <c r="C43" s="601" t="s">
        <v>1462</v>
      </c>
      <c r="D43" s="151">
        <v>17450</v>
      </c>
      <c r="E43" s="151">
        <v>17720</v>
      </c>
      <c r="F43" s="151">
        <f t="shared" ref="F43" si="12">E43-D43</f>
        <v>270</v>
      </c>
      <c r="G43" s="180"/>
    </row>
    <row r="44" spans="1:7" ht="15" customHeight="1" thickBot="1" x14ac:dyDescent="0.25">
      <c r="A44" s="149" t="s">
        <v>777</v>
      </c>
      <c r="B44" s="613" t="s">
        <v>1807</v>
      </c>
      <c r="C44" s="607" t="s">
        <v>997</v>
      </c>
      <c r="D44" s="22">
        <v>23955</v>
      </c>
      <c r="E44" s="22">
        <v>23975</v>
      </c>
      <c r="F44" s="151">
        <f t="shared" si="10"/>
        <v>20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1202</v>
      </c>
      <c r="C45" s="625" t="s">
        <v>1638</v>
      </c>
      <c r="D45" s="151">
        <v>22785</v>
      </c>
      <c r="E45" s="151">
        <v>22945</v>
      </c>
      <c r="F45" s="151">
        <f t="shared" si="10"/>
        <v>160</v>
      </c>
      <c r="G45" s="308"/>
    </row>
    <row r="46" spans="1:7" ht="15" customHeight="1" thickBot="1" x14ac:dyDescent="0.25">
      <c r="A46" s="23" t="s">
        <v>779</v>
      </c>
      <c r="B46" s="613" t="s">
        <v>1203</v>
      </c>
      <c r="C46" s="606" t="s">
        <v>1991</v>
      </c>
      <c r="D46" s="158">
        <v>2150</v>
      </c>
      <c r="E46" s="158">
        <v>2255</v>
      </c>
      <c r="F46" s="151">
        <f t="shared" ref="F46" si="13">E46-D46</f>
        <v>105</v>
      </c>
      <c r="G46" s="685"/>
    </row>
    <row r="47" spans="1:7" ht="15" customHeight="1" thickBot="1" x14ac:dyDescent="0.25">
      <c r="A47" s="158" t="s">
        <v>780</v>
      </c>
      <c r="B47" s="619" t="s">
        <v>1204</v>
      </c>
      <c r="C47" s="718" t="s">
        <v>1654</v>
      </c>
      <c r="D47" s="158">
        <v>16580</v>
      </c>
      <c r="E47" s="158">
        <v>16990</v>
      </c>
      <c r="F47" s="151">
        <f t="shared" ref="F47" si="14">E47-D47</f>
        <v>410</v>
      </c>
      <c r="G47" s="180"/>
    </row>
    <row r="48" spans="1:7" ht="15" customHeight="1" thickBot="1" x14ac:dyDescent="0.25">
      <c r="A48" s="22">
        <v>43</v>
      </c>
      <c r="B48" s="613" t="s">
        <v>1205</v>
      </c>
      <c r="C48" s="594" t="s">
        <v>1825</v>
      </c>
      <c r="D48" s="158">
        <v>28675</v>
      </c>
      <c r="E48" s="158">
        <v>29070</v>
      </c>
      <c r="F48" s="151">
        <f t="shared" si="10"/>
        <v>395</v>
      </c>
      <c r="G48" s="314"/>
    </row>
    <row r="49" spans="1:15" ht="15.75" customHeight="1" thickBot="1" x14ac:dyDescent="0.25">
      <c r="A49" s="22">
        <v>44</v>
      </c>
      <c r="B49" s="619" t="s">
        <v>1206</v>
      </c>
      <c r="C49" s="601" t="s">
        <v>1826</v>
      </c>
      <c r="D49" s="151">
        <v>37455</v>
      </c>
      <c r="E49" s="151">
        <v>37655</v>
      </c>
      <c r="F49" s="151">
        <f t="shared" si="10"/>
        <v>200</v>
      </c>
      <c r="G49" s="505"/>
      <c r="M49" t="s">
        <v>1351</v>
      </c>
    </row>
    <row r="50" spans="1:15" ht="15" customHeight="1" thickBot="1" x14ac:dyDescent="0.25">
      <c r="A50" s="21">
        <v>45</v>
      </c>
      <c r="B50" s="613" t="s">
        <v>1207</v>
      </c>
      <c r="C50" s="607" t="s">
        <v>1827</v>
      </c>
      <c r="D50" s="22">
        <v>23320</v>
      </c>
      <c r="E50" s="22">
        <v>23420</v>
      </c>
      <c r="F50" s="151">
        <f t="shared" si="10"/>
        <v>100</v>
      </c>
      <c r="G50" s="180"/>
    </row>
    <row r="51" spans="1:15" ht="15" customHeight="1" thickBot="1" x14ac:dyDescent="0.25">
      <c r="A51" s="30" t="s">
        <v>781</v>
      </c>
      <c r="B51" s="619" t="s">
        <v>1808</v>
      </c>
      <c r="C51" s="606" t="s">
        <v>1980</v>
      </c>
      <c r="D51" s="151">
        <v>6160</v>
      </c>
      <c r="E51" s="151">
        <v>6420</v>
      </c>
      <c r="F51" s="151">
        <f t="shared" ref="F51" si="15">E51-D51</f>
        <v>260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1828</v>
      </c>
      <c r="D52" s="151">
        <v>27210</v>
      </c>
      <c r="E52" s="151">
        <v>27450</v>
      </c>
      <c r="F52" s="151">
        <f t="shared" ref="F52:F72" si="16">E52-D52</f>
        <v>240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1208</v>
      </c>
      <c r="C53" s="601" t="s">
        <v>1829</v>
      </c>
      <c r="D53" s="151">
        <v>38210</v>
      </c>
      <c r="E53" s="151">
        <v>38310</v>
      </c>
      <c r="F53" s="151">
        <f t="shared" si="16"/>
        <v>100</v>
      </c>
    </row>
    <row r="54" spans="1:15" ht="15" customHeight="1" thickBot="1" x14ac:dyDescent="0.25">
      <c r="A54" s="21">
        <v>49</v>
      </c>
      <c r="B54" s="613" t="s">
        <v>1809</v>
      </c>
      <c r="C54" s="594" t="s">
        <v>1830</v>
      </c>
      <c r="D54" s="151">
        <v>47320</v>
      </c>
      <c r="E54" s="151">
        <v>47680</v>
      </c>
      <c r="F54" s="151">
        <f t="shared" si="16"/>
        <v>360</v>
      </c>
    </row>
    <row r="55" spans="1:15" ht="15" customHeight="1" thickBot="1" x14ac:dyDescent="0.25">
      <c r="A55" s="22">
        <v>50</v>
      </c>
      <c r="B55" s="613" t="s">
        <v>1209</v>
      </c>
      <c r="C55" s="593" t="s">
        <v>1831</v>
      </c>
      <c r="D55" s="151">
        <v>12770</v>
      </c>
      <c r="E55" s="151">
        <v>13010</v>
      </c>
      <c r="F55" s="151">
        <f t="shared" si="16"/>
        <v>240</v>
      </c>
      <c r="G55" s="32"/>
    </row>
    <row r="56" spans="1:15" ht="15.75" customHeight="1" thickBot="1" x14ac:dyDescent="0.25">
      <c r="A56" s="141" t="s">
        <v>783</v>
      </c>
      <c r="B56" s="613" t="s">
        <v>1210</v>
      </c>
      <c r="C56" s="592" t="s">
        <v>1832</v>
      </c>
      <c r="D56" s="275">
        <v>278185</v>
      </c>
      <c r="E56" s="275">
        <v>278920</v>
      </c>
      <c r="F56" s="22">
        <f t="shared" si="16"/>
        <v>735</v>
      </c>
    </row>
    <row r="57" spans="1:15" ht="15" customHeight="1" thickBot="1" x14ac:dyDescent="0.25">
      <c r="A57" s="23" t="s">
        <v>784</v>
      </c>
      <c r="B57" s="619" t="s">
        <v>1211</v>
      </c>
      <c r="C57" s="591" t="s">
        <v>1833</v>
      </c>
      <c r="D57" s="151">
        <v>37020</v>
      </c>
      <c r="E57" s="151">
        <v>37250</v>
      </c>
      <c r="F57" s="151">
        <f t="shared" si="16"/>
        <v>230</v>
      </c>
    </row>
    <row r="58" spans="1:15" ht="15" customHeight="1" thickBot="1" x14ac:dyDescent="0.25">
      <c r="A58" s="160" t="s">
        <v>785</v>
      </c>
      <c r="B58" s="613" t="s">
        <v>1212</v>
      </c>
      <c r="C58" s="591" t="s">
        <v>1961</v>
      </c>
      <c r="D58" s="25">
        <v>16995</v>
      </c>
      <c r="E58" s="25">
        <v>17415</v>
      </c>
      <c r="F58" s="151">
        <f t="shared" ref="F58" si="17">E58-D58</f>
        <v>420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2023</v>
      </c>
      <c r="C59" s="591" t="s">
        <v>1834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1213</v>
      </c>
      <c r="C60" s="594" t="s">
        <v>1835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1214</v>
      </c>
      <c r="C61" s="593" t="s">
        <v>1934</v>
      </c>
      <c r="D61" s="21">
        <v>6285</v>
      </c>
      <c r="E61" s="21">
        <v>6405</v>
      </c>
      <c r="F61" s="151">
        <f t="shared" ref="F61" si="18">E61-D61</f>
        <v>120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1215</v>
      </c>
      <c r="C62" s="594" t="s">
        <v>1458</v>
      </c>
      <c r="D62" s="21">
        <v>10995</v>
      </c>
      <c r="E62" s="21">
        <v>11145</v>
      </c>
      <c r="F62" s="151">
        <f t="shared" ref="F62" si="19">E62-D62</f>
        <v>150</v>
      </c>
      <c r="G62" s="180"/>
    </row>
    <row r="63" spans="1:15" ht="15" customHeight="1" thickBot="1" x14ac:dyDescent="0.25">
      <c r="A63" s="23" t="s">
        <v>791</v>
      </c>
      <c r="B63" s="613" t="s">
        <v>1216</v>
      </c>
      <c r="C63" s="628" t="s">
        <v>1981</v>
      </c>
      <c r="D63" s="22">
        <v>4140</v>
      </c>
      <c r="E63" s="22">
        <v>4345</v>
      </c>
      <c r="F63" s="151">
        <f t="shared" ref="F63" si="20">E63-D63</f>
        <v>205</v>
      </c>
      <c r="G63" s="694"/>
    </row>
    <row r="64" spans="1:15" ht="15" customHeight="1" thickBot="1" x14ac:dyDescent="0.25">
      <c r="A64" s="149" t="s">
        <v>792</v>
      </c>
      <c r="B64" s="613" t="s">
        <v>1810</v>
      </c>
      <c r="C64" s="592" t="s">
        <v>1836</v>
      </c>
      <c r="D64" s="22">
        <v>23545</v>
      </c>
      <c r="E64" s="22">
        <v>23715</v>
      </c>
      <c r="F64" s="151">
        <f t="shared" si="16"/>
        <v>170</v>
      </c>
      <c r="G64" s="180"/>
    </row>
    <row r="65" spans="1:15" ht="15" customHeight="1" thickBot="1" x14ac:dyDescent="0.25">
      <c r="A65" s="149" t="s">
        <v>1599</v>
      </c>
      <c r="B65" s="619" t="s">
        <v>1217</v>
      </c>
      <c r="C65" s="591" t="s">
        <v>1596</v>
      </c>
      <c r="D65" s="275">
        <v>9295</v>
      </c>
      <c r="E65" s="275">
        <v>9565</v>
      </c>
      <c r="F65" s="151">
        <f t="shared" ref="F65" si="21">E65-D65</f>
        <v>270</v>
      </c>
      <c r="G65" s="126"/>
    </row>
    <row r="66" spans="1:15" ht="15" customHeight="1" thickBot="1" x14ac:dyDescent="0.25">
      <c r="A66" s="149" t="s">
        <v>793</v>
      </c>
      <c r="B66" s="613" t="s">
        <v>1218</v>
      </c>
      <c r="C66" s="607" t="s">
        <v>1837</v>
      </c>
      <c r="D66" s="275">
        <v>26870</v>
      </c>
      <c r="E66" s="275">
        <v>27065</v>
      </c>
      <c r="F66" s="151">
        <f t="shared" si="16"/>
        <v>195</v>
      </c>
      <c r="G66" s="228"/>
    </row>
    <row r="67" spans="1:15" ht="15" customHeight="1" thickBot="1" x14ac:dyDescent="0.25">
      <c r="A67" s="149" t="s">
        <v>794</v>
      </c>
      <c r="B67" s="619" t="s">
        <v>1219</v>
      </c>
      <c r="C67" s="591" t="s">
        <v>1583</v>
      </c>
      <c r="D67" s="275">
        <v>43775</v>
      </c>
      <c r="E67" s="275">
        <v>44790</v>
      </c>
      <c r="F67" s="151">
        <f t="shared" ref="F67" si="22">E67-D67</f>
        <v>1015</v>
      </c>
      <c r="G67" s="229"/>
    </row>
    <row r="68" spans="1:15" ht="15" customHeight="1" thickBot="1" x14ac:dyDescent="0.25">
      <c r="A68" s="223" t="s">
        <v>795</v>
      </c>
      <c r="B68" s="613" t="s">
        <v>1220</v>
      </c>
      <c r="C68" s="602" t="s">
        <v>1660</v>
      </c>
      <c r="D68" s="151">
        <v>8715</v>
      </c>
      <c r="E68" s="151">
        <v>8920</v>
      </c>
      <c r="F68" s="151">
        <f t="shared" ref="F68" si="23">E68-D68</f>
        <v>205</v>
      </c>
      <c r="G68" s="126"/>
    </row>
    <row r="69" spans="1:15" ht="15" customHeight="1" thickBot="1" x14ac:dyDescent="0.25">
      <c r="A69" s="171" t="s">
        <v>796</v>
      </c>
      <c r="B69" s="619" t="s">
        <v>1221</v>
      </c>
      <c r="C69" s="596" t="s">
        <v>2015</v>
      </c>
      <c r="D69" s="151">
        <v>5930</v>
      </c>
      <c r="E69" s="151">
        <v>6545</v>
      </c>
      <c r="F69" s="574">
        <f>E69-D69</f>
        <v>615</v>
      </c>
      <c r="G69" s="694"/>
    </row>
    <row r="70" spans="1:15" ht="15" customHeight="1" thickBot="1" x14ac:dyDescent="0.25">
      <c r="A70" s="149" t="s">
        <v>797</v>
      </c>
      <c r="B70" s="613" t="s">
        <v>1222</v>
      </c>
      <c r="C70" s="607" t="s">
        <v>1001</v>
      </c>
      <c r="D70" s="154">
        <v>21430</v>
      </c>
      <c r="E70" s="154">
        <v>21480</v>
      </c>
      <c r="F70" s="151">
        <f t="shared" si="16"/>
        <v>50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1223</v>
      </c>
      <c r="C71" s="591" t="s">
        <v>799</v>
      </c>
      <c r="D71" s="21">
        <v>38905</v>
      </c>
      <c r="E71" s="21">
        <v>39090</v>
      </c>
      <c r="F71" s="151">
        <f t="shared" si="16"/>
        <v>185</v>
      </c>
    </row>
    <row r="72" spans="1:15" ht="14.25" customHeight="1" thickBot="1" x14ac:dyDescent="0.25">
      <c r="A72" s="149" t="s">
        <v>800</v>
      </c>
      <c r="B72" s="613" t="s">
        <v>1224</v>
      </c>
      <c r="C72" s="607" t="s">
        <v>1838</v>
      </c>
      <c r="D72" s="22">
        <v>36505</v>
      </c>
      <c r="E72" s="22">
        <v>36710</v>
      </c>
      <c r="F72" s="151">
        <f t="shared" si="16"/>
        <v>205</v>
      </c>
      <c r="G72" s="314"/>
    </row>
    <row r="73" spans="1:15" ht="15" customHeight="1" thickBot="1" x14ac:dyDescent="0.25">
      <c r="A73" s="149" t="s">
        <v>801</v>
      </c>
      <c r="B73" s="613" t="s">
        <v>1225</v>
      </c>
      <c r="C73" s="606" t="s">
        <v>1530</v>
      </c>
      <c r="D73" s="22">
        <v>5415</v>
      </c>
      <c r="E73" s="22">
        <v>5545</v>
      </c>
      <c r="F73" s="151">
        <f t="shared" ref="F73" si="24">E73-D73</f>
        <v>130</v>
      </c>
    </row>
    <row r="74" spans="1:15" ht="15" customHeight="1" thickBot="1" x14ac:dyDescent="0.25">
      <c r="A74" s="149" t="s">
        <v>1547</v>
      </c>
      <c r="B74" s="714" t="s">
        <v>1226</v>
      </c>
      <c r="C74" s="149" t="s">
        <v>1955</v>
      </c>
      <c r="D74" s="22">
        <v>12620</v>
      </c>
      <c r="E74" s="22">
        <v>12790</v>
      </c>
      <c r="F74" s="151">
        <f t="shared" ref="F74" si="25">E74-D74</f>
        <v>170</v>
      </c>
      <c r="G74" s="845" t="s">
        <v>1956</v>
      </c>
      <c r="H74" s="846"/>
      <c r="I74" s="846"/>
      <c r="J74" s="846"/>
      <c r="K74" s="846"/>
      <c r="L74" s="846"/>
      <c r="M74" s="846"/>
      <c r="N74" s="846"/>
      <c r="O74" s="846"/>
    </row>
    <row r="75" spans="1:15" ht="15" customHeight="1" thickBot="1" x14ac:dyDescent="0.25">
      <c r="A75" s="149" t="s">
        <v>802</v>
      </c>
      <c r="B75" s="631" t="s">
        <v>1227</v>
      </c>
      <c r="C75" s="606" t="s">
        <v>2024</v>
      </c>
      <c r="D75" s="275">
        <v>1285</v>
      </c>
      <c r="E75" s="275">
        <v>1440</v>
      </c>
      <c r="F75" s="151">
        <f t="shared" ref="F75" si="26">E75-D75</f>
        <v>155</v>
      </c>
      <c r="G75" s="777"/>
    </row>
    <row r="76" spans="1:15" ht="15" customHeight="1" thickBot="1" x14ac:dyDescent="0.25">
      <c r="A76" s="23" t="s">
        <v>803</v>
      </c>
      <c r="B76" s="619" t="s">
        <v>1228</v>
      </c>
      <c r="C76" s="606" t="s">
        <v>1844</v>
      </c>
      <c r="D76" s="22">
        <v>69615</v>
      </c>
      <c r="E76" s="22">
        <v>70315</v>
      </c>
      <c r="F76" s="151">
        <f>E76-D76</f>
        <v>700</v>
      </c>
      <c r="G76" s="347"/>
    </row>
    <row r="77" spans="1:15" ht="15" customHeight="1" thickBot="1" x14ac:dyDescent="0.25">
      <c r="A77" s="149" t="s">
        <v>804</v>
      </c>
      <c r="B77" s="613" t="s">
        <v>1382</v>
      </c>
      <c r="C77" s="632" t="s">
        <v>1845</v>
      </c>
      <c r="D77" s="22">
        <v>16660</v>
      </c>
      <c r="E77" s="22">
        <v>16905</v>
      </c>
      <c r="F77" s="151">
        <f t="shared" ref="F77:F82" si="27">E77-D77</f>
        <v>245</v>
      </c>
      <c r="G77" s="182"/>
    </row>
    <row r="78" spans="1:15" ht="15" customHeight="1" thickBot="1" x14ac:dyDescent="0.25">
      <c r="A78" s="23" t="s">
        <v>806</v>
      </c>
      <c r="B78" s="619" t="s">
        <v>1229</v>
      </c>
      <c r="C78" s="606" t="s">
        <v>1846</v>
      </c>
      <c r="D78" s="275">
        <v>13670</v>
      </c>
      <c r="E78" s="275">
        <v>13775</v>
      </c>
      <c r="F78" s="151">
        <f t="shared" si="27"/>
        <v>105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1230</v>
      </c>
      <c r="C79" s="633" t="s">
        <v>1657</v>
      </c>
      <c r="D79" s="22">
        <v>12040</v>
      </c>
      <c r="E79" s="22">
        <v>12100</v>
      </c>
      <c r="F79" s="151">
        <f t="shared" si="27"/>
        <v>60</v>
      </c>
      <c r="G79" s="494"/>
    </row>
    <row r="80" spans="1:15" ht="15" customHeight="1" thickBot="1" x14ac:dyDescent="0.25">
      <c r="A80" s="23" t="s">
        <v>808</v>
      </c>
      <c r="B80" s="619" t="s">
        <v>1231</v>
      </c>
      <c r="C80" s="598" t="s">
        <v>1672</v>
      </c>
      <c r="D80" s="22">
        <v>11095</v>
      </c>
      <c r="E80" s="22">
        <v>11345</v>
      </c>
      <c r="F80" s="151">
        <f t="shared" ref="F80" si="28">E80-D80</f>
        <v>250</v>
      </c>
      <c r="G80" s="584" t="s">
        <v>1671</v>
      </c>
    </row>
    <row r="81" spans="1:10" ht="15" customHeight="1" thickBot="1" x14ac:dyDescent="0.25">
      <c r="A81" s="149" t="s">
        <v>809</v>
      </c>
      <c r="B81" s="613" t="s">
        <v>1225</v>
      </c>
      <c r="C81" s="633" t="s">
        <v>1847</v>
      </c>
      <c r="D81" s="22">
        <v>12030</v>
      </c>
      <c r="E81" s="22">
        <v>12115</v>
      </c>
      <c r="F81" s="151">
        <f t="shared" si="27"/>
        <v>85</v>
      </c>
    </row>
    <row r="82" spans="1:10" ht="15" customHeight="1" thickBot="1" x14ac:dyDescent="0.25">
      <c r="A82" s="23" t="s">
        <v>810</v>
      </c>
      <c r="B82" s="619" t="s">
        <v>1232</v>
      </c>
      <c r="C82" s="598" t="s">
        <v>1848</v>
      </c>
      <c r="D82" s="22">
        <v>3105</v>
      </c>
      <c r="E82" s="22">
        <v>3205</v>
      </c>
      <c r="F82" s="151">
        <f t="shared" si="27"/>
        <v>100</v>
      </c>
      <c r="G82" s="568"/>
    </row>
    <row r="83" spans="1:10" ht="17.25" customHeight="1" thickBot="1" x14ac:dyDescent="0.25">
      <c r="A83" s="149" t="s">
        <v>811</v>
      </c>
      <c r="B83" s="613" t="s">
        <v>1233</v>
      </c>
      <c r="C83" s="633" t="s">
        <v>1849</v>
      </c>
      <c r="D83" s="22">
        <v>17850</v>
      </c>
      <c r="E83" s="22">
        <v>18345</v>
      </c>
      <c r="F83" s="151">
        <f t="shared" ref="F83:F103" si="29">E83-D83</f>
        <v>495</v>
      </c>
      <c r="G83" s="458"/>
    </row>
    <row r="84" spans="1:10" ht="15" customHeight="1" thickBot="1" x14ac:dyDescent="0.25">
      <c r="A84" s="149" t="s">
        <v>812</v>
      </c>
      <c r="B84" s="619" t="s">
        <v>1234</v>
      </c>
      <c r="C84" s="598" t="s">
        <v>1600</v>
      </c>
      <c r="D84" s="22">
        <v>715</v>
      </c>
      <c r="E84" s="22">
        <v>715</v>
      </c>
      <c r="F84" s="574">
        <f t="shared" ref="F84" si="30">E84-D84</f>
        <v>0</v>
      </c>
      <c r="G84" s="568" t="s">
        <v>1577</v>
      </c>
    </row>
    <row r="85" spans="1:10" ht="15" customHeight="1" thickBot="1" x14ac:dyDescent="0.25">
      <c r="A85" s="149" t="s">
        <v>813</v>
      </c>
      <c r="B85" s="613" t="s">
        <v>1235</v>
      </c>
      <c r="C85" s="606" t="s">
        <v>950</v>
      </c>
      <c r="D85" s="22">
        <v>27610</v>
      </c>
      <c r="E85" s="22">
        <v>27700</v>
      </c>
      <c r="F85" s="151">
        <f t="shared" si="29"/>
        <v>90</v>
      </c>
      <c r="G85" s="538"/>
    </row>
    <row r="86" spans="1:10" ht="14.25" customHeight="1" thickBot="1" x14ac:dyDescent="0.25">
      <c r="A86" s="23" t="s">
        <v>814</v>
      </c>
      <c r="B86" s="634" t="s">
        <v>1236</v>
      </c>
      <c r="C86" s="635" t="s">
        <v>1850</v>
      </c>
      <c r="D86" s="22">
        <v>28535</v>
      </c>
      <c r="E86" s="22">
        <v>28590</v>
      </c>
      <c r="F86" s="151">
        <f t="shared" si="29"/>
        <v>55</v>
      </c>
      <c r="G86" s="314"/>
    </row>
    <row r="87" spans="1:10" ht="15" customHeight="1" thickBot="1" x14ac:dyDescent="0.25">
      <c r="A87" s="295" t="s">
        <v>815</v>
      </c>
      <c r="B87" s="630" t="s">
        <v>1839</v>
      </c>
      <c r="C87" s="636" t="s">
        <v>1851</v>
      </c>
      <c r="D87" s="275">
        <v>9750</v>
      </c>
      <c r="E87" s="275">
        <v>9810</v>
      </c>
      <c r="F87" s="151">
        <f t="shared" si="29"/>
        <v>60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1237</v>
      </c>
      <c r="C88" s="637" t="s">
        <v>1852</v>
      </c>
      <c r="D88" s="22">
        <v>3230</v>
      </c>
      <c r="E88" s="22">
        <v>3235</v>
      </c>
      <c r="F88" s="151">
        <f t="shared" si="29"/>
        <v>5</v>
      </c>
      <c r="G88" s="458"/>
    </row>
    <row r="89" spans="1:10" ht="15" customHeight="1" thickBot="1" x14ac:dyDescent="0.25">
      <c r="A89" s="149" t="s">
        <v>1664</v>
      </c>
      <c r="B89" s="613" t="s">
        <v>1238</v>
      </c>
      <c r="C89" s="632" t="s">
        <v>1853</v>
      </c>
      <c r="D89" s="22">
        <v>54970</v>
      </c>
      <c r="E89" s="22">
        <v>55830</v>
      </c>
      <c r="F89" s="151">
        <f t="shared" ref="F89" si="31">E89-D89</f>
        <v>860</v>
      </c>
      <c r="G89" s="458"/>
    </row>
    <row r="90" spans="1:10" ht="15" customHeight="1" thickBot="1" x14ac:dyDescent="0.25">
      <c r="A90" s="23" t="s">
        <v>817</v>
      </c>
      <c r="B90" s="619" t="s">
        <v>1239</v>
      </c>
      <c r="C90" s="601" t="s">
        <v>1854</v>
      </c>
      <c r="D90" s="275">
        <v>28615</v>
      </c>
      <c r="E90" s="275">
        <v>28670</v>
      </c>
      <c r="F90" s="151">
        <f t="shared" si="29"/>
        <v>55</v>
      </c>
      <c r="G90" s="521"/>
    </row>
    <row r="91" spans="1:10" ht="14.25" customHeight="1" thickBot="1" x14ac:dyDescent="0.25">
      <c r="A91" s="165" t="s">
        <v>818</v>
      </c>
      <c r="B91" s="613" t="s">
        <v>1240</v>
      </c>
      <c r="C91" s="638" t="s">
        <v>1855</v>
      </c>
      <c r="D91" s="151">
        <v>75575</v>
      </c>
      <c r="E91" s="151">
        <v>76040</v>
      </c>
      <c r="F91" s="151">
        <f t="shared" si="29"/>
        <v>465</v>
      </c>
    </row>
    <row r="92" spans="1:10" ht="15" customHeight="1" thickBot="1" x14ac:dyDescent="0.25">
      <c r="A92" s="23" t="s">
        <v>819</v>
      </c>
      <c r="B92" s="619" t="s">
        <v>1241</v>
      </c>
      <c r="C92" s="601" t="s">
        <v>1856</v>
      </c>
      <c r="D92" s="22">
        <v>44180</v>
      </c>
      <c r="E92" s="22">
        <v>44315</v>
      </c>
      <c r="F92" s="151">
        <f t="shared" si="29"/>
        <v>135</v>
      </c>
      <c r="G92" s="458"/>
    </row>
    <row r="93" spans="1:10" ht="15" customHeight="1" thickBot="1" x14ac:dyDescent="0.25">
      <c r="A93" s="149" t="s">
        <v>820</v>
      </c>
      <c r="B93" s="613" t="s">
        <v>1242</v>
      </c>
      <c r="C93" s="771" t="s">
        <v>2016</v>
      </c>
      <c r="D93" s="22">
        <v>3205</v>
      </c>
      <c r="E93" s="22">
        <v>3550</v>
      </c>
      <c r="F93" s="574">
        <f>E93-D93</f>
        <v>345</v>
      </c>
      <c r="G93" s="694"/>
    </row>
    <row r="94" spans="1:10" ht="15" customHeight="1" thickBot="1" x14ac:dyDescent="0.25">
      <c r="A94" s="23" t="s">
        <v>821</v>
      </c>
      <c r="B94" s="619" t="s">
        <v>1243</v>
      </c>
      <c r="C94" s="625" t="s">
        <v>1983</v>
      </c>
      <c r="D94" s="22">
        <v>5705</v>
      </c>
      <c r="E94" s="22">
        <v>5980</v>
      </c>
      <c r="F94" s="151">
        <f t="shared" si="29"/>
        <v>275</v>
      </c>
      <c r="G94" s="314"/>
    </row>
    <row r="95" spans="1:10" ht="15" customHeight="1" thickBot="1" x14ac:dyDescent="0.25">
      <c r="A95" s="149" t="s">
        <v>1370</v>
      </c>
      <c r="B95" s="613" t="s">
        <v>1244</v>
      </c>
      <c r="C95" s="632" t="s">
        <v>1857</v>
      </c>
      <c r="D95" s="22">
        <v>25630</v>
      </c>
      <c r="E95" s="22">
        <v>25805</v>
      </c>
      <c r="F95" s="151">
        <f t="shared" si="29"/>
        <v>175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1245</v>
      </c>
      <c r="C96" s="625" t="s">
        <v>1584</v>
      </c>
      <c r="D96" s="22">
        <v>10970</v>
      </c>
      <c r="E96" s="22">
        <v>11045</v>
      </c>
      <c r="F96" s="151">
        <f t="shared" ref="F96" si="32">E96-D96</f>
        <v>75</v>
      </c>
      <c r="G96" s="108"/>
    </row>
    <row r="97" spans="1:15" ht="15" customHeight="1" thickBot="1" x14ac:dyDescent="0.25">
      <c r="A97" s="149" t="s">
        <v>1592</v>
      </c>
      <c r="B97" s="613" t="s">
        <v>1246</v>
      </c>
      <c r="C97" s="639" t="s">
        <v>1461</v>
      </c>
      <c r="D97" s="22">
        <v>38185</v>
      </c>
      <c r="E97" s="22">
        <v>38425</v>
      </c>
      <c r="F97" s="151">
        <f t="shared" ref="F97" si="33">E97-D97</f>
        <v>240</v>
      </c>
      <c r="G97" s="32"/>
    </row>
    <row r="98" spans="1:15" ht="15" customHeight="1" thickBot="1" x14ac:dyDescent="0.25">
      <c r="A98" s="23" t="s">
        <v>823</v>
      </c>
      <c r="B98" s="619" t="s">
        <v>1247</v>
      </c>
      <c r="C98" s="601" t="s">
        <v>1858</v>
      </c>
      <c r="D98" s="22">
        <v>10180</v>
      </c>
      <c r="E98" s="22">
        <v>10245</v>
      </c>
      <c r="F98" s="151">
        <f t="shared" si="29"/>
        <v>65</v>
      </c>
      <c r="G98" s="494"/>
    </row>
    <row r="99" spans="1:15" ht="15" customHeight="1" thickBot="1" x14ac:dyDescent="0.25">
      <c r="A99" s="187" t="s">
        <v>824</v>
      </c>
      <c r="B99" s="613" t="s">
        <v>1248</v>
      </c>
      <c r="C99" s="640" t="s">
        <v>1859</v>
      </c>
      <c r="D99" s="275">
        <v>54950</v>
      </c>
      <c r="E99" s="275">
        <v>55745</v>
      </c>
      <c r="F99" s="151">
        <f>E99-D99</f>
        <v>795</v>
      </c>
      <c r="G99" s="839" t="s">
        <v>957</v>
      </c>
    </row>
    <row r="100" spans="1:15" ht="15" customHeight="1" thickBot="1" x14ac:dyDescent="0.25">
      <c r="A100" s="187" t="s">
        <v>825</v>
      </c>
      <c r="B100" s="619" t="s">
        <v>1249</v>
      </c>
      <c r="C100" s="606" t="s">
        <v>1860</v>
      </c>
      <c r="D100" s="275">
        <v>34585</v>
      </c>
      <c r="E100" s="275">
        <v>34680</v>
      </c>
      <c r="F100" s="151">
        <f t="shared" si="29"/>
        <v>95</v>
      </c>
      <c r="G100" s="840"/>
    </row>
    <row r="101" spans="1:15" ht="15" customHeight="1" thickBot="1" x14ac:dyDescent="0.25">
      <c r="A101" s="187" t="s">
        <v>826</v>
      </c>
      <c r="B101" s="613" t="s">
        <v>1250</v>
      </c>
      <c r="C101" s="633" t="s">
        <v>1861</v>
      </c>
      <c r="D101" s="275">
        <v>39635</v>
      </c>
      <c r="E101" s="275">
        <v>40245</v>
      </c>
      <c r="F101" s="151">
        <f t="shared" ref="F101" si="34">E101-D101</f>
        <v>610</v>
      </c>
      <c r="G101" s="840"/>
    </row>
    <row r="102" spans="1:15" ht="15" customHeight="1" thickBot="1" x14ac:dyDescent="0.25">
      <c r="A102" s="187" t="s">
        <v>827</v>
      </c>
      <c r="B102" s="619" t="s">
        <v>1251</v>
      </c>
      <c r="C102" s="601" t="s">
        <v>1862</v>
      </c>
      <c r="D102" s="275">
        <v>21995</v>
      </c>
      <c r="E102" s="275">
        <v>22335</v>
      </c>
      <c r="F102" s="151">
        <f t="shared" ref="F102" si="35">E102-D102</f>
        <v>340</v>
      </c>
      <c r="G102" s="841"/>
    </row>
    <row r="103" spans="1:15" ht="16.5" customHeight="1" thickBot="1" x14ac:dyDescent="0.25">
      <c r="A103" s="149" t="s">
        <v>828</v>
      </c>
      <c r="B103" s="630" t="s">
        <v>1840</v>
      </c>
      <c r="C103" s="641" t="s">
        <v>1863</v>
      </c>
      <c r="D103" s="22">
        <v>17525</v>
      </c>
      <c r="E103" s="22">
        <v>17710</v>
      </c>
      <c r="F103" s="151">
        <f t="shared" si="29"/>
        <v>185</v>
      </c>
      <c r="G103" s="342"/>
    </row>
    <row r="104" spans="1:15" ht="15" customHeight="1" thickBot="1" x14ac:dyDescent="0.25">
      <c r="A104" s="23" t="s">
        <v>829</v>
      </c>
      <c r="B104" s="619" t="s">
        <v>1252</v>
      </c>
      <c r="C104" s="601" t="s">
        <v>1864</v>
      </c>
      <c r="D104" s="151">
        <v>25710</v>
      </c>
      <c r="E104" s="151">
        <v>25795</v>
      </c>
      <c r="F104" s="151">
        <f t="shared" ref="F104:F126" si="36">E104-D104</f>
        <v>85</v>
      </c>
    </row>
    <row r="105" spans="1:15" ht="15" customHeight="1" thickBot="1" x14ac:dyDescent="0.25">
      <c r="A105" s="23" t="s">
        <v>830</v>
      </c>
      <c r="B105" s="613" t="s">
        <v>1253</v>
      </c>
      <c r="C105" s="639" t="s">
        <v>1661</v>
      </c>
      <c r="D105" s="151">
        <v>6295</v>
      </c>
      <c r="E105" s="151">
        <v>6405</v>
      </c>
      <c r="F105" s="151">
        <f t="shared" ref="F105" si="37">E105-D105</f>
        <v>110</v>
      </c>
      <c r="G105" s="126"/>
    </row>
    <row r="106" spans="1:15" ht="15" customHeight="1" thickBot="1" x14ac:dyDescent="0.25">
      <c r="A106" s="141" t="s">
        <v>831</v>
      </c>
      <c r="B106" s="619" t="s">
        <v>1254</v>
      </c>
      <c r="C106" s="642" t="s">
        <v>1604</v>
      </c>
      <c r="D106" s="28">
        <v>12055</v>
      </c>
      <c r="E106" s="28">
        <v>12220</v>
      </c>
      <c r="F106" s="151">
        <f t="shared" ref="F106" si="38">E106-D106</f>
        <v>165</v>
      </c>
    </row>
    <row r="107" spans="1:15" ht="15" customHeight="1" thickBot="1" x14ac:dyDescent="0.25">
      <c r="A107" s="141" t="s">
        <v>832</v>
      </c>
      <c r="B107" s="613" t="s">
        <v>1255</v>
      </c>
      <c r="C107" s="644" t="s">
        <v>1585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1577</v>
      </c>
    </row>
    <row r="108" spans="1:15" ht="15.75" customHeight="1" thickBot="1" x14ac:dyDescent="0.25">
      <c r="A108" s="188" t="s">
        <v>833</v>
      </c>
      <c r="B108" s="643" t="s">
        <v>1841</v>
      </c>
      <c r="C108" s="591" t="s">
        <v>1865</v>
      </c>
      <c r="D108" s="667">
        <v>102645</v>
      </c>
      <c r="E108" s="667">
        <v>102915</v>
      </c>
      <c r="F108" s="574">
        <f t="shared" si="36"/>
        <v>270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1256</v>
      </c>
      <c r="C109" s="641" t="s">
        <v>1866</v>
      </c>
      <c r="D109" s="686">
        <v>35750</v>
      </c>
      <c r="E109" s="686">
        <v>35780</v>
      </c>
      <c r="F109" s="574">
        <f t="shared" si="36"/>
        <v>30</v>
      </c>
      <c r="G109" s="707"/>
    </row>
    <row r="110" spans="1:15" ht="16.5" customHeight="1" thickBot="1" x14ac:dyDescent="0.25">
      <c r="A110" s="188" t="s">
        <v>835</v>
      </c>
      <c r="B110" s="619" t="s">
        <v>1257</v>
      </c>
      <c r="C110" s="593" t="s">
        <v>1667</v>
      </c>
      <c r="D110" s="686">
        <v>20945</v>
      </c>
      <c r="E110" s="686">
        <v>21460</v>
      </c>
      <c r="F110" s="151">
        <f t="shared" ref="F110" si="40">E110-D110</f>
        <v>515</v>
      </c>
      <c r="G110" s="581" t="s">
        <v>1666</v>
      </c>
    </row>
    <row r="111" spans="1:15" ht="15" customHeight="1" thickBot="1" x14ac:dyDescent="0.25">
      <c r="A111" s="187" t="s">
        <v>836</v>
      </c>
      <c r="B111" s="630" t="s">
        <v>1842</v>
      </c>
      <c r="C111" s="638" t="s">
        <v>1867</v>
      </c>
      <c r="D111" s="574">
        <v>36665</v>
      </c>
      <c r="E111" s="574">
        <v>37220</v>
      </c>
      <c r="F111" s="151">
        <f>E111-D111</f>
        <v>555</v>
      </c>
      <c r="G111" s="582"/>
    </row>
    <row r="112" spans="1:15" ht="15" customHeight="1" thickBot="1" x14ac:dyDescent="0.25">
      <c r="A112" s="160" t="s">
        <v>1652</v>
      </c>
      <c r="B112" s="619" t="s">
        <v>1641</v>
      </c>
      <c r="C112" s="593" t="s">
        <v>1640</v>
      </c>
      <c r="D112" s="22">
        <v>7805</v>
      </c>
      <c r="E112" s="22">
        <v>7980</v>
      </c>
      <c r="F112" s="151">
        <f>E112-D112</f>
        <v>175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1259</v>
      </c>
      <c r="C113" s="638" t="s">
        <v>1868</v>
      </c>
      <c r="D113" s="22">
        <v>22190</v>
      </c>
      <c r="E113" s="22">
        <v>22515</v>
      </c>
      <c r="F113" s="151">
        <f>E113-D113</f>
        <v>325</v>
      </c>
    </row>
    <row r="114" spans="1:7" ht="15" customHeight="1" thickBot="1" x14ac:dyDescent="0.25">
      <c r="A114" s="160" t="s">
        <v>1593</v>
      </c>
      <c r="B114" s="643" t="s">
        <v>1843</v>
      </c>
      <c r="C114" s="591" t="s">
        <v>1586</v>
      </c>
      <c r="D114" s="151">
        <v>14105</v>
      </c>
      <c r="E114" s="151">
        <v>14195</v>
      </c>
      <c r="F114" s="151">
        <f t="shared" ref="F114" si="41">E114-D114</f>
        <v>90</v>
      </c>
    </row>
    <row r="115" spans="1:7" ht="15" customHeight="1" thickBot="1" x14ac:dyDescent="0.25">
      <c r="A115" s="149" t="s">
        <v>839</v>
      </c>
      <c r="B115" s="613" t="s">
        <v>1260</v>
      </c>
      <c r="C115" s="638" t="s">
        <v>1869</v>
      </c>
      <c r="D115" s="151">
        <v>51005</v>
      </c>
      <c r="E115" s="151">
        <v>51205</v>
      </c>
      <c r="F115" s="151">
        <f t="shared" ref="F115" si="42">E115-D115</f>
        <v>200</v>
      </c>
    </row>
    <row r="116" spans="1:7" ht="15" customHeight="1" thickBot="1" x14ac:dyDescent="0.25">
      <c r="A116" s="141" t="s">
        <v>840</v>
      </c>
      <c r="B116" s="619" t="s">
        <v>1261</v>
      </c>
      <c r="C116" s="642" t="s">
        <v>1870</v>
      </c>
      <c r="D116" s="21">
        <v>40035</v>
      </c>
      <c r="E116" s="21">
        <v>40195</v>
      </c>
      <c r="F116" s="151">
        <f t="shared" si="36"/>
        <v>160</v>
      </c>
    </row>
    <row r="117" spans="1:7" ht="15" customHeight="1" thickBot="1" x14ac:dyDescent="0.25">
      <c r="A117" s="141" t="s">
        <v>841</v>
      </c>
      <c r="B117" s="613" t="s">
        <v>1578</v>
      </c>
      <c r="C117" s="644" t="s">
        <v>1871</v>
      </c>
      <c r="D117" s="28">
        <v>101655</v>
      </c>
      <c r="E117" s="28">
        <v>101905</v>
      </c>
      <c r="F117" s="151">
        <f t="shared" si="36"/>
        <v>250</v>
      </c>
      <c r="G117" s="521"/>
    </row>
    <row r="118" spans="1:7" ht="15" customHeight="1" thickBot="1" x14ac:dyDescent="0.25">
      <c r="A118" s="169" t="s">
        <v>842</v>
      </c>
      <c r="B118" s="619" t="s">
        <v>1366</v>
      </c>
      <c r="C118" s="593" t="s">
        <v>1872</v>
      </c>
      <c r="D118" s="151">
        <v>48490</v>
      </c>
      <c r="E118" s="151">
        <v>48770</v>
      </c>
      <c r="F118" s="151">
        <f t="shared" si="36"/>
        <v>280</v>
      </c>
      <c r="G118" s="297"/>
    </row>
    <row r="119" spans="1:7" ht="15" customHeight="1" thickBot="1" x14ac:dyDescent="0.25">
      <c r="A119" s="23" t="s">
        <v>843</v>
      </c>
      <c r="B119" s="613" t="s">
        <v>1262</v>
      </c>
      <c r="C119" s="698" t="s">
        <v>1968</v>
      </c>
      <c r="D119" s="151">
        <v>5675</v>
      </c>
      <c r="E119" s="151">
        <v>5710</v>
      </c>
      <c r="F119" s="151">
        <f t="shared" ref="F119" si="43">E119-D119</f>
        <v>35</v>
      </c>
      <c r="G119" s="126"/>
    </row>
    <row r="120" spans="1:7" ht="15" customHeight="1" thickBot="1" x14ac:dyDescent="0.25">
      <c r="A120" s="23" t="s">
        <v>844</v>
      </c>
      <c r="B120" s="645" t="s">
        <v>1873</v>
      </c>
      <c r="C120" s="648" t="s">
        <v>1885</v>
      </c>
      <c r="D120" s="151">
        <v>90835</v>
      </c>
      <c r="E120" s="151">
        <v>91050</v>
      </c>
      <c r="F120" s="151">
        <f t="shared" si="36"/>
        <v>215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1874</v>
      </c>
      <c r="C121" s="591" t="s">
        <v>1886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1263</v>
      </c>
      <c r="C122" s="641" t="s">
        <v>1887</v>
      </c>
      <c r="D122" s="151">
        <v>17375</v>
      </c>
      <c r="E122" s="151">
        <v>17470</v>
      </c>
      <c r="F122" s="151">
        <f t="shared" si="36"/>
        <v>95</v>
      </c>
      <c r="G122" s="347"/>
    </row>
    <row r="123" spans="1:7" ht="12.75" customHeight="1" thickBot="1" x14ac:dyDescent="0.25">
      <c r="A123" s="23" t="s">
        <v>847</v>
      </c>
      <c r="B123" s="629" t="s">
        <v>1264</v>
      </c>
      <c r="C123" s="593" t="s">
        <v>1888</v>
      </c>
      <c r="D123" s="151">
        <v>6380</v>
      </c>
      <c r="E123" s="151">
        <v>6450</v>
      </c>
      <c r="F123" s="151">
        <f t="shared" ref="F123" si="44">E123-D123</f>
        <v>70</v>
      </c>
    </row>
    <row r="124" spans="1:7" ht="15" customHeight="1" thickBot="1" x14ac:dyDescent="0.25">
      <c r="A124" s="23" t="s">
        <v>848</v>
      </c>
      <c r="B124" s="645" t="s">
        <v>1265</v>
      </c>
      <c r="C124" s="638" t="s">
        <v>1601</v>
      </c>
      <c r="D124" s="151">
        <v>10390</v>
      </c>
      <c r="E124" s="151">
        <v>10490</v>
      </c>
      <c r="F124" s="151">
        <f t="shared" ref="F124" si="45">E124-D124</f>
        <v>100</v>
      </c>
    </row>
    <row r="125" spans="1:7" ht="12.75" customHeight="1" thickBot="1" x14ac:dyDescent="0.25">
      <c r="A125" s="14" t="s">
        <v>849</v>
      </c>
      <c r="B125" s="629" t="s">
        <v>1266</v>
      </c>
      <c r="C125" s="591" t="s">
        <v>1889</v>
      </c>
      <c r="D125" s="151">
        <v>12610</v>
      </c>
      <c r="E125" s="151">
        <v>12770</v>
      </c>
      <c r="F125" s="151">
        <f t="shared" si="36"/>
        <v>160</v>
      </c>
    </row>
    <row r="126" spans="1:7" ht="15" customHeight="1" thickBot="1" x14ac:dyDescent="0.25">
      <c r="A126" s="23" t="s">
        <v>850</v>
      </c>
      <c r="B126" s="645" t="s">
        <v>1267</v>
      </c>
      <c r="C126" s="640" t="s">
        <v>1588</v>
      </c>
      <c r="D126" s="151">
        <v>36065</v>
      </c>
      <c r="E126" s="151">
        <v>36305</v>
      </c>
      <c r="F126" s="151">
        <f t="shared" si="36"/>
        <v>240</v>
      </c>
    </row>
    <row r="127" spans="1:7" ht="15" customHeight="1" thickBot="1" x14ac:dyDescent="0.25">
      <c r="A127" s="141" t="s">
        <v>851</v>
      </c>
      <c r="B127" s="629" t="s">
        <v>1268</v>
      </c>
      <c r="C127" s="642" t="s">
        <v>1890</v>
      </c>
      <c r="D127" s="21">
        <v>71995</v>
      </c>
      <c r="E127" s="21">
        <v>72660</v>
      </c>
      <c r="F127" s="151">
        <f>E127-D127</f>
        <v>665</v>
      </c>
    </row>
    <row r="128" spans="1:7" ht="15" customHeight="1" thickBot="1" x14ac:dyDescent="0.25">
      <c r="A128" s="141" t="s">
        <v>852</v>
      </c>
      <c r="B128" s="645" t="s">
        <v>1269</v>
      </c>
      <c r="C128" s="644" t="s">
        <v>1665</v>
      </c>
      <c r="D128" s="21">
        <v>16120</v>
      </c>
      <c r="E128" s="21">
        <v>16435</v>
      </c>
      <c r="F128" s="151">
        <f>E128-D128</f>
        <v>315</v>
      </c>
      <c r="G128" s="580"/>
    </row>
    <row r="129" spans="1:16" ht="12.75" customHeight="1" thickBot="1" x14ac:dyDescent="0.25">
      <c r="A129" s="23" t="s">
        <v>853</v>
      </c>
      <c r="B129" s="629" t="s">
        <v>1270</v>
      </c>
      <c r="C129" s="591" t="s">
        <v>1891</v>
      </c>
      <c r="D129" s="151">
        <v>18305</v>
      </c>
      <c r="E129" s="151">
        <v>18470</v>
      </c>
      <c r="F129" s="151">
        <f t="shared" ref="F129:F157" si="46">E129-D129</f>
        <v>165</v>
      </c>
    </row>
    <row r="130" spans="1:16" ht="15" customHeight="1" thickBot="1" x14ac:dyDescent="0.25">
      <c r="A130" s="23" t="s">
        <v>854</v>
      </c>
      <c r="B130" s="647" t="s">
        <v>1623</v>
      </c>
      <c r="C130" s="641" t="s">
        <v>1626</v>
      </c>
      <c r="D130" s="151">
        <v>12545</v>
      </c>
      <c r="E130" s="151">
        <v>12570</v>
      </c>
      <c r="F130" s="151">
        <f t="shared" ref="F130" si="47">E130-D130</f>
        <v>25</v>
      </c>
      <c r="G130" s="126"/>
    </row>
    <row r="131" spans="1:16" ht="15" customHeight="1" thickBot="1" x14ac:dyDescent="0.25">
      <c r="A131" s="160" t="s">
        <v>855</v>
      </c>
      <c r="B131" s="629" t="s">
        <v>1271</v>
      </c>
      <c r="C131" s="593" t="s">
        <v>1892</v>
      </c>
      <c r="D131" s="151">
        <v>9515</v>
      </c>
      <c r="E131" s="151">
        <v>9560</v>
      </c>
      <c r="F131" s="151">
        <f t="shared" si="46"/>
        <v>45</v>
      </c>
      <c r="G131" s="521"/>
    </row>
    <row r="132" spans="1:16" ht="15" customHeight="1" thickBot="1" x14ac:dyDescent="0.25">
      <c r="A132" s="160" t="s">
        <v>856</v>
      </c>
      <c r="B132" s="645" t="s">
        <v>1272</v>
      </c>
      <c r="C132" s="638" t="s">
        <v>1587</v>
      </c>
      <c r="D132" s="151">
        <v>11165</v>
      </c>
      <c r="E132" s="151">
        <v>11225</v>
      </c>
      <c r="F132" s="151">
        <f t="shared" ref="F132" si="48">E132-D132</f>
        <v>60</v>
      </c>
    </row>
    <row r="133" spans="1:16" ht="15" customHeight="1" thickBot="1" x14ac:dyDescent="0.25">
      <c r="A133" s="160" t="s">
        <v>857</v>
      </c>
      <c r="B133" s="629" t="s">
        <v>1273</v>
      </c>
      <c r="C133" s="593" t="s">
        <v>1893</v>
      </c>
      <c r="D133" s="151">
        <v>21780</v>
      </c>
      <c r="E133" s="151">
        <v>21895</v>
      </c>
      <c r="F133" s="151">
        <f t="shared" si="46"/>
        <v>115</v>
      </c>
    </row>
    <row r="134" spans="1:16" ht="15" customHeight="1" thickBot="1" x14ac:dyDescent="0.25">
      <c r="A134" s="160" t="s">
        <v>858</v>
      </c>
      <c r="B134" s="645" t="s">
        <v>1274</v>
      </c>
      <c r="C134" s="638" t="s">
        <v>1894</v>
      </c>
      <c r="D134" s="151">
        <v>22005</v>
      </c>
      <c r="E134" s="151">
        <v>22170</v>
      </c>
      <c r="F134" s="151">
        <f t="shared" si="46"/>
        <v>165</v>
      </c>
    </row>
    <row r="135" spans="1:16" ht="15" customHeight="1" thickBot="1" x14ac:dyDescent="0.25">
      <c r="A135" s="26" t="s">
        <v>859</v>
      </c>
      <c r="B135" s="629" t="s">
        <v>1275</v>
      </c>
      <c r="C135" s="606" t="s">
        <v>998</v>
      </c>
      <c r="D135" s="275">
        <v>33920</v>
      </c>
      <c r="E135" s="275">
        <v>34075</v>
      </c>
      <c r="F135" s="574">
        <f t="shared" si="46"/>
        <v>155</v>
      </c>
      <c r="G135" s="776"/>
    </row>
    <row r="136" spans="1:16" ht="14.25" customHeight="1" thickBot="1" x14ac:dyDescent="0.25">
      <c r="A136" s="149" t="s">
        <v>860</v>
      </c>
      <c r="B136" s="645" t="s">
        <v>1276</v>
      </c>
      <c r="C136" s="638" t="s">
        <v>1895</v>
      </c>
      <c r="D136" s="22">
        <v>63045</v>
      </c>
      <c r="E136" s="22">
        <v>63295</v>
      </c>
      <c r="F136" s="22">
        <f t="shared" si="46"/>
        <v>250</v>
      </c>
    </row>
    <row r="137" spans="1:16" ht="15" customHeight="1" thickBot="1" x14ac:dyDescent="0.25">
      <c r="A137" s="141" t="s">
        <v>861</v>
      </c>
      <c r="B137" s="629" t="s">
        <v>1277</v>
      </c>
      <c r="C137" s="642" t="s">
        <v>1896</v>
      </c>
      <c r="D137" s="22">
        <v>32515</v>
      </c>
      <c r="E137" s="22">
        <v>32720</v>
      </c>
      <c r="F137" s="151">
        <f t="shared" si="46"/>
        <v>205</v>
      </c>
      <c r="G137" s="314"/>
    </row>
    <row r="138" spans="1:16" ht="15" customHeight="1" thickBot="1" x14ac:dyDescent="0.25">
      <c r="A138" s="141" t="s">
        <v>862</v>
      </c>
      <c r="B138" s="645" t="s">
        <v>1278</v>
      </c>
      <c r="C138" s="644" t="s">
        <v>1897</v>
      </c>
      <c r="D138" s="28">
        <v>33700</v>
      </c>
      <c r="E138" s="28">
        <v>34030</v>
      </c>
      <c r="F138" s="151">
        <f t="shared" si="46"/>
        <v>330</v>
      </c>
    </row>
    <row r="139" spans="1:16" ht="15" customHeight="1" thickBot="1" x14ac:dyDescent="0.25">
      <c r="A139" s="169" t="s">
        <v>863</v>
      </c>
      <c r="B139" s="629" t="s">
        <v>1279</v>
      </c>
      <c r="C139" s="593" t="s">
        <v>864</v>
      </c>
      <c r="D139" s="151">
        <v>43660</v>
      </c>
      <c r="E139" s="151">
        <v>43825</v>
      </c>
      <c r="F139" s="151">
        <f t="shared" si="46"/>
        <v>165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1390</v>
      </c>
      <c r="C140" s="641" t="s">
        <v>867</v>
      </c>
      <c r="D140" s="20">
        <v>22075</v>
      </c>
      <c r="E140" s="20">
        <v>22225</v>
      </c>
      <c r="F140" s="151">
        <f t="shared" si="46"/>
        <v>150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1875</v>
      </c>
      <c r="C141" s="593" t="s">
        <v>1597</v>
      </c>
      <c r="D141" s="151">
        <v>10340</v>
      </c>
      <c r="E141" s="151">
        <v>10540</v>
      </c>
      <c r="F141" s="151">
        <f t="shared" ref="F141" si="49">E141-D141</f>
        <v>200</v>
      </c>
    </row>
    <row r="142" spans="1:16" ht="15" customHeight="1" thickBot="1" x14ac:dyDescent="0.25">
      <c r="A142" s="23" t="s">
        <v>869</v>
      </c>
      <c r="B142" s="645" t="s">
        <v>1280</v>
      </c>
      <c r="C142" s="638" t="s">
        <v>1898</v>
      </c>
      <c r="D142" s="151">
        <v>31990</v>
      </c>
      <c r="E142" s="151">
        <v>32330</v>
      </c>
      <c r="F142" s="151">
        <f t="shared" si="46"/>
        <v>340</v>
      </c>
    </row>
    <row r="143" spans="1:16" ht="15" customHeight="1" thickBot="1" x14ac:dyDescent="0.25">
      <c r="A143" s="23" t="s">
        <v>870</v>
      </c>
      <c r="B143" s="629" t="s">
        <v>1281</v>
      </c>
      <c r="C143" s="593" t="s">
        <v>871</v>
      </c>
      <c r="D143" s="151">
        <v>43810</v>
      </c>
      <c r="E143" s="151">
        <v>43950</v>
      </c>
      <c r="F143" s="151">
        <f t="shared" si="46"/>
        <v>140</v>
      </c>
    </row>
    <row r="144" spans="1:16" ht="15" customHeight="1" thickBot="1" x14ac:dyDescent="0.25">
      <c r="A144" s="187" t="s">
        <v>872</v>
      </c>
      <c r="B144" s="645" t="s">
        <v>1282</v>
      </c>
      <c r="C144" s="638" t="s">
        <v>1899</v>
      </c>
      <c r="D144" s="22">
        <v>66135</v>
      </c>
      <c r="E144" s="22">
        <v>66460</v>
      </c>
      <c r="F144" s="151">
        <f>E144-D144</f>
        <v>325</v>
      </c>
      <c r="G144" s="839" t="s">
        <v>957</v>
      </c>
    </row>
    <row r="145" spans="1:8" ht="15" customHeight="1" thickBot="1" x14ac:dyDescent="0.25">
      <c r="A145" s="188" t="s">
        <v>873</v>
      </c>
      <c r="B145" s="629" t="s">
        <v>1579</v>
      </c>
      <c r="C145" s="591" t="s">
        <v>1900</v>
      </c>
      <c r="D145" s="22">
        <v>14215</v>
      </c>
      <c r="E145" s="22">
        <v>14445</v>
      </c>
      <c r="F145" s="151">
        <f>E145-D145</f>
        <v>230</v>
      </c>
      <c r="G145" s="840"/>
    </row>
    <row r="146" spans="1:8" ht="15" customHeight="1" thickBot="1" x14ac:dyDescent="0.25">
      <c r="A146" s="189" t="s">
        <v>874</v>
      </c>
      <c r="B146" s="645" t="s">
        <v>1283</v>
      </c>
      <c r="C146" s="638" t="s">
        <v>1459</v>
      </c>
      <c r="D146" s="22">
        <v>16505</v>
      </c>
      <c r="E146" s="22">
        <v>16670</v>
      </c>
      <c r="F146" s="151">
        <f>E146-D146</f>
        <v>165</v>
      </c>
      <c r="G146" s="840"/>
    </row>
    <row r="147" spans="1:8" ht="15" customHeight="1" thickBot="1" x14ac:dyDescent="0.25">
      <c r="A147" s="187" t="s">
        <v>875</v>
      </c>
      <c r="B147" s="629" t="s">
        <v>1284</v>
      </c>
      <c r="C147" s="591" t="s">
        <v>1901</v>
      </c>
      <c r="D147" s="151">
        <v>34950</v>
      </c>
      <c r="E147" s="151">
        <v>35195</v>
      </c>
      <c r="F147" s="151">
        <f>E147-D147</f>
        <v>245</v>
      </c>
      <c r="G147" s="841"/>
    </row>
    <row r="148" spans="1:8" ht="15" customHeight="1" thickBot="1" x14ac:dyDescent="0.25">
      <c r="A148" s="141" t="s">
        <v>876</v>
      </c>
      <c r="B148" s="645" t="s">
        <v>1876</v>
      </c>
      <c r="C148" s="649" t="s">
        <v>1902</v>
      </c>
      <c r="D148" s="21">
        <v>17545</v>
      </c>
      <c r="E148" s="21">
        <v>17795</v>
      </c>
      <c r="F148" s="151">
        <f>E148-D148</f>
        <v>250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1286</v>
      </c>
      <c r="C149" s="625" t="s">
        <v>1903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1287</v>
      </c>
      <c r="C150" s="644" t="s">
        <v>1904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1288</v>
      </c>
      <c r="C151" s="591" t="s">
        <v>973</v>
      </c>
      <c r="D151" s="574">
        <v>50095</v>
      </c>
      <c r="E151" s="574">
        <v>50455</v>
      </c>
      <c r="F151" s="151">
        <f t="shared" si="46"/>
        <v>360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1289</v>
      </c>
      <c r="C152" s="641" t="s">
        <v>1905</v>
      </c>
      <c r="D152" s="151">
        <v>25750</v>
      </c>
      <c r="E152" s="151">
        <v>25895</v>
      </c>
      <c r="F152" s="151">
        <f t="shared" si="46"/>
        <v>145</v>
      </c>
    </row>
    <row r="153" spans="1:8" ht="15" customHeight="1" thickBot="1" x14ac:dyDescent="0.25">
      <c r="A153" s="187" t="s">
        <v>882</v>
      </c>
      <c r="B153" s="629" t="s">
        <v>1290</v>
      </c>
      <c r="C153" s="591" t="s">
        <v>1906</v>
      </c>
      <c r="D153" s="574">
        <v>1405</v>
      </c>
      <c r="E153" s="574">
        <v>1405</v>
      </c>
      <c r="F153" s="151">
        <f t="shared" si="46"/>
        <v>0</v>
      </c>
      <c r="G153" s="494" t="s">
        <v>1577</v>
      </c>
      <c r="H153" s="842" t="s">
        <v>974</v>
      </c>
    </row>
    <row r="154" spans="1:8" ht="15" customHeight="1" thickBot="1" x14ac:dyDescent="0.25">
      <c r="A154" s="187" t="s">
        <v>883</v>
      </c>
      <c r="B154" s="645" t="s">
        <v>1291</v>
      </c>
      <c r="C154" s="638" t="s">
        <v>972</v>
      </c>
      <c r="D154" s="151">
        <v>31350</v>
      </c>
      <c r="E154" s="151">
        <v>31435</v>
      </c>
      <c r="F154" s="151">
        <f t="shared" si="46"/>
        <v>85</v>
      </c>
      <c r="G154" s="192" t="s">
        <v>970</v>
      </c>
      <c r="H154" s="843"/>
    </row>
    <row r="155" spans="1:8" ht="15" customHeight="1" thickBot="1" x14ac:dyDescent="0.25">
      <c r="A155" s="188" t="s">
        <v>884</v>
      </c>
      <c r="B155" s="629" t="s">
        <v>1877</v>
      </c>
      <c r="C155" s="591" t="s">
        <v>1907</v>
      </c>
      <c r="D155" s="22">
        <v>87500</v>
      </c>
      <c r="E155" s="22">
        <v>88375</v>
      </c>
      <c r="F155" s="151">
        <f t="shared" si="46"/>
        <v>875</v>
      </c>
      <c r="H155" s="843"/>
    </row>
    <row r="156" spans="1:8" ht="15" customHeight="1" thickBot="1" x14ac:dyDescent="0.25">
      <c r="A156" s="189" t="s">
        <v>885</v>
      </c>
      <c r="B156" s="645" t="s">
        <v>1878</v>
      </c>
      <c r="C156" s="638" t="s">
        <v>1368</v>
      </c>
      <c r="D156" s="151">
        <v>29470</v>
      </c>
      <c r="E156" s="151">
        <v>29730</v>
      </c>
      <c r="F156" s="151">
        <f t="shared" si="46"/>
        <v>260</v>
      </c>
      <c r="G156" s="325" t="s">
        <v>1000</v>
      </c>
      <c r="H156" s="843"/>
    </row>
    <row r="157" spans="1:8" ht="15" customHeight="1" thickBot="1" x14ac:dyDescent="0.25">
      <c r="A157" s="149" t="s">
        <v>886</v>
      </c>
      <c r="B157" s="645" t="s">
        <v>1292</v>
      </c>
      <c r="C157" s="591" t="s">
        <v>1027</v>
      </c>
      <c r="D157" s="151">
        <v>42035</v>
      </c>
      <c r="E157" s="151">
        <v>42420</v>
      </c>
      <c r="F157" s="151">
        <f t="shared" si="46"/>
        <v>385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1293</v>
      </c>
      <c r="C158" s="650" t="s">
        <v>1679</v>
      </c>
      <c r="D158" s="25">
        <v>8710</v>
      </c>
      <c r="E158" s="25">
        <v>8875</v>
      </c>
      <c r="F158" s="151">
        <f>E158-D158</f>
        <v>165</v>
      </c>
    </row>
    <row r="159" spans="1:8" ht="15" customHeight="1" thickBot="1" x14ac:dyDescent="0.25">
      <c r="A159" s="141" t="s">
        <v>1658</v>
      </c>
      <c r="B159" s="645" t="s">
        <v>1294</v>
      </c>
      <c r="C159" s="625" t="s">
        <v>1908</v>
      </c>
      <c r="D159" s="25">
        <v>9330</v>
      </c>
      <c r="E159" s="25">
        <v>9440</v>
      </c>
      <c r="F159" s="151">
        <f>E159-D159</f>
        <v>110</v>
      </c>
    </row>
    <row r="160" spans="1:8" ht="15" customHeight="1" thickBot="1" x14ac:dyDescent="0.25">
      <c r="A160" s="169" t="s">
        <v>888</v>
      </c>
      <c r="B160" s="646" t="s">
        <v>1295</v>
      </c>
      <c r="C160" s="594" t="s">
        <v>1655</v>
      </c>
      <c r="D160" s="20">
        <v>21680</v>
      </c>
      <c r="E160" s="20">
        <v>22110</v>
      </c>
      <c r="F160" s="151">
        <f t="shared" ref="F160" si="50">E160-D160</f>
        <v>430</v>
      </c>
      <c r="G160" s="494"/>
    </row>
    <row r="161" spans="1:15" ht="15" customHeight="1" thickBot="1" x14ac:dyDescent="0.25">
      <c r="A161" s="23" t="s">
        <v>889</v>
      </c>
      <c r="B161" s="645" t="s">
        <v>1295</v>
      </c>
      <c r="C161" s="593" t="s">
        <v>890</v>
      </c>
      <c r="D161" s="20">
        <v>93980</v>
      </c>
      <c r="E161" s="20">
        <v>94095</v>
      </c>
      <c r="F161" s="151">
        <f t="shared" ref="F161:F162" si="51">E161-D161</f>
        <v>115</v>
      </c>
    </row>
    <row r="162" spans="1:15" ht="15" customHeight="1" thickBot="1" x14ac:dyDescent="0.25">
      <c r="A162" s="23" t="s">
        <v>891</v>
      </c>
      <c r="B162" s="646" t="s">
        <v>1296</v>
      </c>
      <c r="C162" s="594" t="s">
        <v>1909</v>
      </c>
      <c r="D162" s="574">
        <v>82410</v>
      </c>
      <c r="E162" s="574">
        <v>82890</v>
      </c>
      <c r="F162" s="151">
        <f t="shared" si="51"/>
        <v>480</v>
      </c>
    </row>
    <row r="163" spans="1:15" ht="15" customHeight="1" thickBot="1" x14ac:dyDescent="0.25">
      <c r="A163" s="160" t="s">
        <v>892</v>
      </c>
      <c r="B163" s="645" t="s">
        <v>1297</v>
      </c>
      <c r="C163" s="591" t="s">
        <v>1589</v>
      </c>
      <c r="D163" s="574">
        <v>25115</v>
      </c>
      <c r="E163" s="574">
        <v>25380</v>
      </c>
      <c r="F163" s="151">
        <f t="shared" ref="F163" si="52">E163-D163</f>
        <v>265</v>
      </c>
    </row>
    <row r="164" spans="1:15" ht="15" customHeight="1" thickBot="1" x14ac:dyDescent="0.25">
      <c r="A164" s="23" t="s">
        <v>893</v>
      </c>
      <c r="B164" s="646" t="s">
        <v>1298</v>
      </c>
      <c r="C164" s="594" t="s">
        <v>1910</v>
      </c>
      <c r="D164" s="574">
        <v>47255</v>
      </c>
      <c r="E164" s="574">
        <v>47280</v>
      </c>
      <c r="F164" s="161">
        <f>E164-D164</f>
        <v>25</v>
      </c>
      <c r="G164" s="347" t="s">
        <v>1577</v>
      </c>
    </row>
    <row r="165" spans="1:15" ht="15" customHeight="1" thickBot="1" x14ac:dyDescent="0.25">
      <c r="A165" s="23" t="s">
        <v>894</v>
      </c>
      <c r="B165" s="645" t="s">
        <v>1299</v>
      </c>
      <c r="C165" s="591" t="s">
        <v>2017</v>
      </c>
      <c r="D165" s="686">
        <v>3405</v>
      </c>
      <c r="E165" s="686">
        <v>3515</v>
      </c>
      <c r="F165" s="574">
        <f>E165-D165</f>
        <v>110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1300</v>
      </c>
      <c r="C166" s="592" t="s">
        <v>1911</v>
      </c>
      <c r="D166" s="275">
        <v>26565</v>
      </c>
      <c r="E166" s="275">
        <v>26715</v>
      </c>
      <c r="F166" s="173">
        <f>E166-D166</f>
        <v>150</v>
      </c>
      <c r="G166" s="281"/>
    </row>
    <row r="167" spans="1:15" ht="15" customHeight="1" thickBot="1" x14ac:dyDescent="0.25">
      <c r="A167" s="14" t="s">
        <v>897</v>
      </c>
      <c r="B167" s="645" t="s">
        <v>1301</v>
      </c>
      <c r="C167" s="591" t="s">
        <v>1982</v>
      </c>
      <c r="D167" s="22">
        <v>3490</v>
      </c>
      <c r="E167" s="22">
        <v>3595</v>
      </c>
      <c r="F167" s="151">
        <f t="shared" ref="F167" si="53">E167-D167</f>
        <v>105</v>
      </c>
      <c r="G167" s="494"/>
    </row>
    <row r="168" spans="1:15" ht="15" customHeight="1" thickBot="1" x14ac:dyDescent="0.25">
      <c r="A168" s="24" t="s">
        <v>898</v>
      </c>
      <c r="B168" s="646" t="s">
        <v>1302</v>
      </c>
      <c r="C168" s="597" t="s">
        <v>1912</v>
      </c>
      <c r="D168" s="22">
        <v>15645</v>
      </c>
      <c r="E168" s="22">
        <v>15705</v>
      </c>
      <c r="F168" s="151">
        <f t="shared" ref="F168:F172" si="54">E168-D168</f>
        <v>60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1303</v>
      </c>
      <c r="C169" s="642" t="s">
        <v>1913</v>
      </c>
      <c r="D169" s="21">
        <v>15070</v>
      </c>
      <c r="E169" s="21">
        <v>15205</v>
      </c>
      <c r="F169" s="151">
        <f t="shared" si="54"/>
        <v>135</v>
      </c>
      <c r="G169" s="314" t="s">
        <v>1364</v>
      </c>
    </row>
    <row r="170" spans="1:15" ht="15" customHeight="1" thickBot="1" x14ac:dyDescent="0.25">
      <c r="A170" s="141" t="s">
        <v>900</v>
      </c>
      <c r="B170" s="646" t="s">
        <v>1879</v>
      </c>
      <c r="C170" s="626" t="s">
        <v>1598</v>
      </c>
      <c r="D170" s="151">
        <v>13995</v>
      </c>
      <c r="E170" s="151">
        <v>14190</v>
      </c>
      <c r="F170" s="151">
        <f t="shared" ref="F170" si="55">E170-D170</f>
        <v>195</v>
      </c>
    </row>
    <row r="171" spans="1:15" ht="15" customHeight="1" thickBot="1" x14ac:dyDescent="0.25">
      <c r="A171" s="155" t="s">
        <v>901</v>
      </c>
      <c r="B171" s="645" t="s">
        <v>1285</v>
      </c>
      <c r="C171" s="591" t="s">
        <v>935</v>
      </c>
      <c r="D171" s="151">
        <v>76310</v>
      </c>
      <c r="E171" s="151">
        <v>76340</v>
      </c>
      <c r="F171" s="151">
        <f t="shared" si="54"/>
        <v>30</v>
      </c>
    </row>
    <row r="172" spans="1:15" ht="15" customHeight="1" thickBot="1" x14ac:dyDescent="0.25">
      <c r="A172" s="23" t="s">
        <v>902</v>
      </c>
      <c r="B172" s="646" t="s">
        <v>1304</v>
      </c>
      <c r="C172" s="594" t="s">
        <v>936</v>
      </c>
      <c r="D172" s="20">
        <v>44055</v>
      </c>
      <c r="E172" s="20">
        <v>44200</v>
      </c>
      <c r="F172" s="151">
        <f t="shared" si="54"/>
        <v>145</v>
      </c>
    </row>
    <row r="173" spans="1:15" ht="15" customHeight="1" thickBot="1" x14ac:dyDescent="0.25">
      <c r="A173" s="160" t="s">
        <v>903</v>
      </c>
      <c r="B173" s="645" t="s">
        <v>1298</v>
      </c>
      <c r="C173" s="593" t="s">
        <v>1914</v>
      </c>
      <c r="D173" s="20">
        <v>24100</v>
      </c>
      <c r="E173" s="20">
        <v>24410</v>
      </c>
      <c r="F173" s="151">
        <f t="shared" ref="F173" si="56">E173-D173</f>
        <v>310</v>
      </c>
    </row>
    <row r="174" spans="1:15" ht="15" customHeight="1" thickBot="1" x14ac:dyDescent="0.25">
      <c r="A174" s="23" t="s">
        <v>904</v>
      </c>
      <c r="B174" s="646" t="s">
        <v>1305</v>
      </c>
      <c r="C174" s="592" t="s">
        <v>1915</v>
      </c>
      <c r="D174" s="151">
        <v>13050</v>
      </c>
      <c r="E174" s="151">
        <v>13185</v>
      </c>
      <c r="F174" s="151">
        <f>E174-D174</f>
        <v>135</v>
      </c>
    </row>
    <row r="175" spans="1:15" ht="15" customHeight="1" thickBot="1" x14ac:dyDescent="0.25">
      <c r="A175" s="23" t="s">
        <v>905</v>
      </c>
      <c r="B175" s="645" t="s">
        <v>1306</v>
      </c>
      <c r="C175" s="593" t="s">
        <v>1916</v>
      </c>
      <c r="D175" s="151">
        <v>57890</v>
      </c>
      <c r="E175" s="151">
        <v>58135</v>
      </c>
      <c r="F175" s="151">
        <f>E175-D175</f>
        <v>245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1307</v>
      </c>
      <c r="C176" s="592" t="s">
        <v>937</v>
      </c>
      <c r="D176" s="22">
        <v>47425</v>
      </c>
      <c r="E176" s="22">
        <v>47530</v>
      </c>
      <c r="F176" s="151">
        <f t="shared" ref="F176:F180" si="57">E176-D176</f>
        <v>105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1880</v>
      </c>
      <c r="C177" s="591" t="s">
        <v>1917</v>
      </c>
      <c r="D177" s="574">
        <v>39475</v>
      </c>
      <c r="E177" s="574">
        <v>39850</v>
      </c>
      <c r="F177" s="574">
        <f>E177-D177</f>
        <v>375</v>
      </c>
    </row>
    <row r="178" spans="1:10" ht="15" customHeight="1" thickBot="1" x14ac:dyDescent="0.25">
      <c r="A178" s="149" t="s">
        <v>909</v>
      </c>
      <c r="B178" s="646" t="s">
        <v>1308</v>
      </c>
      <c r="C178" s="773" t="s">
        <v>2018</v>
      </c>
      <c r="D178" s="574">
        <v>8460</v>
      </c>
      <c r="E178" s="574">
        <v>9060</v>
      </c>
      <c r="F178" s="574">
        <f>E178-D178</f>
        <v>600</v>
      </c>
      <c r="G178" s="694"/>
    </row>
    <row r="179" spans="1:10" ht="15" customHeight="1" thickBot="1" x14ac:dyDescent="0.25">
      <c r="A179" s="149" t="s">
        <v>910</v>
      </c>
      <c r="B179" s="645" t="s">
        <v>1309</v>
      </c>
      <c r="C179" s="642" t="s">
        <v>1918</v>
      </c>
      <c r="D179" s="170">
        <v>55280</v>
      </c>
      <c r="E179" s="170">
        <v>55525</v>
      </c>
      <c r="F179" s="151">
        <f t="shared" si="57"/>
        <v>245</v>
      </c>
      <c r="G179" s="106"/>
    </row>
    <row r="180" spans="1:10" ht="15" customHeight="1" thickBot="1" x14ac:dyDescent="0.25">
      <c r="A180" s="141" t="s">
        <v>911</v>
      </c>
      <c r="B180" s="646" t="s">
        <v>1310</v>
      </c>
      <c r="C180" s="626" t="s">
        <v>1919</v>
      </c>
      <c r="D180" s="21">
        <v>42285</v>
      </c>
      <c r="E180" s="21">
        <v>42470</v>
      </c>
      <c r="F180" s="151">
        <f t="shared" si="57"/>
        <v>185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1311</v>
      </c>
      <c r="C181" s="591" t="s">
        <v>1617</v>
      </c>
      <c r="D181" s="20">
        <v>13575</v>
      </c>
      <c r="E181" s="20">
        <v>13750</v>
      </c>
      <c r="F181" s="151">
        <f t="shared" ref="F181" si="58">E181-D181</f>
        <v>175</v>
      </c>
      <c r="G181" s="494"/>
    </row>
    <row r="182" spans="1:10" ht="15" customHeight="1" thickBot="1" x14ac:dyDescent="0.25">
      <c r="A182" s="23" t="s">
        <v>913</v>
      </c>
      <c r="B182" s="646" t="s">
        <v>1881</v>
      </c>
      <c r="C182" s="594" t="s">
        <v>1920</v>
      </c>
      <c r="D182" s="20">
        <v>11720</v>
      </c>
      <c r="E182" s="20">
        <v>11870</v>
      </c>
      <c r="F182" s="151">
        <f t="shared" ref="F182" si="59">E182-D182</f>
        <v>150</v>
      </c>
    </row>
    <row r="183" spans="1:10" ht="15" customHeight="1" thickBot="1" x14ac:dyDescent="0.25">
      <c r="A183" s="23" t="s">
        <v>914</v>
      </c>
      <c r="B183" s="645" t="s">
        <v>1882</v>
      </c>
      <c r="C183" s="593" t="s">
        <v>938</v>
      </c>
      <c r="D183" s="20">
        <v>34470</v>
      </c>
      <c r="E183" s="20">
        <v>34705</v>
      </c>
      <c r="F183" s="151">
        <f>E183-D183</f>
        <v>235</v>
      </c>
    </row>
    <row r="184" spans="1:10" ht="15" customHeight="1" thickBot="1" x14ac:dyDescent="0.25">
      <c r="A184" s="23" t="s">
        <v>915</v>
      </c>
      <c r="B184" s="646" t="s">
        <v>1312</v>
      </c>
      <c r="C184" s="594" t="s">
        <v>1590</v>
      </c>
      <c r="D184" s="574">
        <v>27610</v>
      </c>
      <c r="E184" s="574">
        <v>27990</v>
      </c>
      <c r="F184" s="151">
        <f t="shared" ref="F184:F188" si="60">E184-D184</f>
        <v>380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1313</v>
      </c>
      <c r="C185" s="591" t="s">
        <v>1574</v>
      </c>
      <c r="D185" s="574">
        <v>13630</v>
      </c>
      <c r="E185" s="574">
        <v>13805</v>
      </c>
      <c r="F185" s="151">
        <f t="shared" ref="F185" si="61">E185-D185</f>
        <v>175</v>
      </c>
      <c r="G185" s="516"/>
    </row>
    <row r="186" spans="1:10" ht="15" customHeight="1" thickBot="1" x14ac:dyDescent="0.25">
      <c r="A186" s="23" t="s">
        <v>918</v>
      </c>
      <c r="B186" s="646" t="s">
        <v>1883</v>
      </c>
      <c r="C186" s="594" t="s">
        <v>1921</v>
      </c>
      <c r="D186" s="574">
        <v>23595</v>
      </c>
      <c r="E186" s="574">
        <v>23825</v>
      </c>
      <c r="F186" s="151">
        <f>E186-D186</f>
        <v>230</v>
      </c>
    </row>
    <row r="187" spans="1:10" ht="15" customHeight="1" thickBot="1" x14ac:dyDescent="0.25">
      <c r="A187" s="23" t="s">
        <v>919</v>
      </c>
      <c r="B187" s="645" t="s">
        <v>1314</v>
      </c>
      <c r="C187" s="591" t="s">
        <v>1922</v>
      </c>
      <c r="D187" s="275">
        <v>41675</v>
      </c>
      <c r="E187" s="275">
        <v>41740</v>
      </c>
      <c r="F187" s="151">
        <f t="shared" si="60"/>
        <v>65</v>
      </c>
      <c r="G187" s="126"/>
    </row>
    <row r="188" spans="1:10" ht="15" customHeight="1" thickBot="1" x14ac:dyDescent="0.25">
      <c r="A188" s="160" t="s">
        <v>920</v>
      </c>
      <c r="B188" s="646" t="s">
        <v>1367</v>
      </c>
      <c r="C188" s="592" t="s">
        <v>1923</v>
      </c>
      <c r="D188" s="686">
        <v>16520</v>
      </c>
      <c r="E188" s="686">
        <v>16890</v>
      </c>
      <c r="F188" s="151">
        <f t="shared" si="60"/>
        <v>370</v>
      </c>
      <c r="G188" s="351"/>
    </row>
    <row r="189" spans="1:10" ht="15.75" customHeight="1" thickBot="1" x14ac:dyDescent="0.25">
      <c r="A189" s="14" t="s">
        <v>921</v>
      </c>
      <c r="B189" s="645" t="s">
        <v>1884</v>
      </c>
      <c r="C189" s="591" t="s">
        <v>1924</v>
      </c>
      <c r="D189" s="275">
        <v>131385</v>
      </c>
      <c r="E189" s="275">
        <v>131755</v>
      </c>
      <c r="F189" s="151">
        <f t="shared" ref="F189:F199" si="62">E189-D189</f>
        <v>370</v>
      </c>
      <c r="G189" s="127"/>
    </row>
    <row r="190" spans="1:10" ht="15.75" customHeight="1" thickBot="1" x14ac:dyDescent="0.25">
      <c r="A190" s="23" t="s">
        <v>922</v>
      </c>
      <c r="B190" s="714" t="s">
        <v>1315</v>
      </c>
      <c r="C190" s="658" t="s">
        <v>1938</v>
      </c>
      <c r="D190" s="275">
        <v>12610</v>
      </c>
      <c r="E190" s="275">
        <v>12915</v>
      </c>
      <c r="F190" s="151">
        <f t="shared" ref="F190" si="63">E190-D190</f>
        <v>305</v>
      </c>
      <c r="G190" s="127"/>
    </row>
    <row r="191" spans="1:10" ht="15.75" customHeight="1" thickBot="1" x14ac:dyDescent="0.25">
      <c r="A191" s="165" t="s">
        <v>923</v>
      </c>
      <c r="B191" s="613" t="s">
        <v>1925</v>
      </c>
      <c r="C191" s="653" t="s">
        <v>1928</v>
      </c>
      <c r="D191" s="275">
        <v>34335</v>
      </c>
      <c r="E191" s="275">
        <v>34830</v>
      </c>
      <c r="F191" s="151">
        <f t="shared" ref="F191" si="64">E191-D191</f>
        <v>495</v>
      </c>
    </row>
    <row r="192" spans="1:10" ht="15" customHeight="1" thickBot="1" x14ac:dyDescent="0.25">
      <c r="A192" s="14" t="s">
        <v>924</v>
      </c>
      <c r="B192" s="618" t="s">
        <v>1926</v>
      </c>
      <c r="C192" s="591" t="s">
        <v>1929</v>
      </c>
      <c r="D192" s="574">
        <v>40990</v>
      </c>
      <c r="E192" s="574">
        <v>41530</v>
      </c>
      <c r="F192" s="151">
        <f t="shared" si="62"/>
        <v>540</v>
      </c>
      <c r="G192" s="314" t="s">
        <v>1358</v>
      </c>
    </row>
    <row r="193" spans="1:7" ht="15" customHeight="1" thickBot="1" x14ac:dyDescent="0.25">
      <c r="A193" s="14" t="s">
        <v>1614</v>
      </c>
      <c r="B193" s="617" t="s">
        <v>1612</v>
      </c>
      <c r="C193" s="591" t="s">
        <v>1613</v>
      </c>
      <c r="D193" s="151">
        <v>29470</v>
      </c>
      <c r="E193" s="151">
        <v>29545</v>
      </c>
      <c r="F193" s="151">
        <f t="shared" ref="F193" si="65">E193-D193</f>
        <v>75</v>
      </c>
      <c r="G193" s="529"/>
    </row>
    <row r="194" spans="1:7" ht="15" customHeight="1" thickBot="1" x14ac:dyDescent="0.25">
      <c r="A194" s="141" t="s">
        <v>925</v>
      </c>
      <c r="B194" s="613" t="s">
        <v>1286</v>
      </c>
      <c r="C194" s="642" t="s">
        <v>1930</v>
      </c>
      <c r="D194" s="21">
        <v>10225</v>
      </c>
      <c r="E194" s="21">
        <v>10225</v>
      </c>
      <c r="F194" s="151">
        <f t="shared" si="62"/>
        <v>0</v>
      </c>
      <c r="G194" t="s">
        <v>1577</v>
      </c>
    </row>
    <row r="195" spans="1:7" ht="15" customHeight="1" thickBot="1" x14ac:dyDescent="0.25">
      <c r="A195" s="141" t="s">
        <v>926</v>
      </c>
      <c r="B195" s="619" t="s">
        <v>1316</v>
      </c>
      <c r="C195" s="625" t="s">
        <v>1591</v>
      </c>
      <c r="D195" s="275">
        <v>12330</v>
      </c>
      <c r="E195" s="275">
        <v>12460</v>
      </c>
      <c r="F195" s="574">
        <f t="shared" ref="F195" si="66">E195-D195</f>
        <v>130</v>
      </c>
      <c r="G195" s="182" t="s">
        <v>1611</v>
      </c>
    </row>
    <row r="196" spans="1:7" ht="15" customHeight="1" thickBot="1" x14ac:dyDescent="0.25">
      <c r="A196" s="23" t="s">
        <v>927</v>
      </c>
      <c r="B196" s="613" t="s">
        <v>1317</v>
      </c>
      <c r="C196" s="591" t="s">
        <v>1473</v>
      </c>
      <c r="D196" s="158">
        <v>32625</v>
      </c>
      <c r="E196" s="158">
        <v>33125</v>
      </c>
      <c r="F196" s="151">
        <f t="shared" ref="F196" si="67">E196-D196</f>
        <v>500</v>
      </c>
    </row>
    <row r="197" spans="1:7" ht="15" customHeight="1" thickBot="1" x14ac:dyDescent="0.25">
      <c r="A197" s="23" t="s">
        <v>928</v>
      </c>
      <c r="B197" s="613" t="s">
        <v>1318</v>
      </c>
      <c r="C197" s="593" t="s">
        <v>1631</v>
      </c>
      <c r="D197" s="151">
        <v>12320</v>
      </c>
      <c r="E197" s="151">
        <v>12425</v>
      </c>
      <c r="F197" s="151">
        <f t="shared" ref="F197" si="68">E197-D197</f>
        <v>105</v>
      </c>
      <c r="G197" s="458"/>
    </row>
    <row r="198" spans="1:7" ht="15" customHeight="1" thickBot="1" x14ac:dyDescent="0.25">
      <c r="A198" s="160" t="s">
        <v>929</v>
      </c>
      <c r="B198" s="619" t="s">
        <v>1319</v>
      </c>
      <c r="C198" s="593" t="s">
        <v>1662</v>
      </c>
      <c r="D198" s="151">
        <v>21470</v>
      </c>
      <c r="E198" s="151">
        <v>21620</v>
      </c>
      <c r="F198" s="151">
        <f t="shared" ref="F198" si="69">E198-D198</f>
        <v>150</v>
      </c>
      <c r="G198" s="126"/>
    </row>
    <row r="199" spans="1:7" ht="15" customHeight="1" thickBot="1" x14ac:dyDescent="0.25">
      <c r="A199" s="23" t="s">
        <v>930</v>
      </c>
      <c r="B199" s="613" t="s">
        <v>1927</v>
      </c>
      <c r="C199" s="591" t="s">
        <v>1931</v>
      </c>
      <c r="D199" s="151">
        <v>17155</v>
      </c>
      <c r="E199" s="151">
        <v>17310</v>
      </c>
      <c r="F199" s="151">
        <f t="shared" si="62"/>
        <v>155</v>
      </c>
      <c r="G199" s="659"/>
    </row>
    <row r="200" spans="1:7" ht="15" customHeight="1" thickBot="1" x14ac:dyDescent="0.25">
      <c r="A200" s="23" t="s">
        <v>931</v>
      </c>
      <c r="B200" s="619" t="s">
        <v>1320</v>
      </c>
      <c r="C200" s="593" t="s">
        <v>1932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1321</v>
      </c>
      <c r="C201" s="593" t="s">
        <v>1548</v>
      </c>
      <c r="D201" s="151">
        <v>19605</v>
      </c>
      <c r="E201" s="151">
        <v>19870</v>
      </c>
      <c r="F201" s="151">
        <f t="shared" ref="F201" si="70">E201-D201</f>
        <v>265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43425</v>
      </c>
      <c r="G202" s="502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38" t="s">
        <v>1033</v>
      </c>
      <c r="D204" s="838"/>
      <c r="E204" s="838"/>
      <c r="F204" s="451">
        <f>SUM('Общ. счетчики'!G38:G39)</f>
        <v>41540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 topLeftCell="A193">
      <selection activeCell="G204" sqref="G204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6" t="s">
        <v>1041</v>
      </c>
      <c r="D1" s="816"/>
      <c r="E1" s="860" t="s">
        <v>1989</v>
      </c>
      <c r="F1" s="860"/>
    </row>
    <row r="2" spans="1:8" ht="13.5" thickBot="1" x14ac:dyDescent="0.25">
      <c r="A2" s="865" t="s">
        <v>28</v>
      </c>
      <c r="B2" s="866"/>
      <c r="C2" s="238"/>
      <c r="F2" s="2"/>
    </row>
    <row r="3" spans="1:8" s="106" customFormat="1" ht="11.25" customHeight="1" x14ac:dyDescent="0.2">
      <c r="A3" s="868" t="s">
        <v>480</v>
      </c>
      <c r="B3" s="868" t="s">
        <v>481</v>
      </c>
      <c r="C3" s="868" t="s">
        <v>1</v>
      </c>
      <c r="D3" s="868" t="s">
        <v>2</v>
      </c>
      <c r="E3" s="868"/>
      <c r="F3" s="861" t="s">
        <v>482</v>
      </c>
    </row>
    <row r="4" spans="1:8" s="106" customFormat="1" ht="11.25" x14ac:dyDescent="0.2">
      <c r="A4" s="868"/>
      <c r="B4" s="868"/>
      <c r="C4" s="868"/>
      <c r="D4" s="868"/>
      <c r="E4" s="868"/>
      <c r="F4" s="862"/>
    </row>
    <row r="5" spans="1:8" s="106" customFormat="1" ht="12" thickBot="1" x14ac:dyDescent="0.25">
      <c r="A5" s="868"/>
      <c r="B5" s="868"/>
      <c r="C5" s="868"/>
      <c r="D5" s="239" t="s">
        <v>6</v>
      </c>
      <c r="E5" s="240" t="s">
        <v>7</v>
      </c>
      <c r="F5" s="863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1495</v>
      </c>
      <c r="B7" s="243" t="s">
        <v>1475</v>
      </c>
      <c r="C7" s="244" t="s">
        <v>1476</v>
      </c>
      <c r="D7" s="575">
        <v>9169</v>
      </c>
      <c r="E7" s="575"/>
      <c r="F7" s="370">
        <f t="shared" ref="F7" si="0">E7-D7</f>
        <v>-9169</v>
      </c>
      <c r="G7" s="491" t="s">
        <v>1519</v>
      </c>
      <c r="H7" s="682"/>
    </row>
    <row r="8" spans="1:8" s="106" customFormat="1" ht="22.5" x14ac:dyDescent="0.2">
      <c r="A8" s="50" t="s">
        <v>1580</v>
      </c>
      <c r="B8" s="243" t="s">
        <v>1575</v>
      </c>
      <c r="C8" s="244" t="s">
        <v>1576</v>
      </c>
      <c r="D8" s="548">
        <v>15832</v>
      </c>
      <c r="E8" s="548"/>
      <c r="F8" s="230">
        <f t="shared" ref="F8" si="1">E8-D8</f>
        <v>-15832</v>
      </c>
      <c r="G8" s="491" t="s">
        <v>1519</v>
      </c>
      <c r="H8" s="585"/>
    </row>
    <row r="9" spans="1:8" s="106" customFormat="1" ht="25.5" customHeight="1" x14ac:dyDescent="0.2">
      <c r="A9" s="301" t="s">
        <v>1944</v>
      </c>
      <c r="B9" s="301" t="s">
        <v>1939</v>
      </c>
      <c r="C9" s="246" t="s">
        <v>1941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1581</v>
      </c>
      <c r="B10" s="243" t="s">
        <v>1564</v>
      </c>
      <c r="C10" s="245" t="s">
        <v>1565</v>
      </c>
      <c r="D10" s="575">
        <v>38755</v>
      </c>
      <c r="E10" s="575"/>
      <c r="F10" s="292">
        <f>E10-D10</f>
        <v>-38755</v>
      </c>
      <c r="G10" s="519" t="s">
        <v>1563</v>
      </c>
      <c r="H10" s="682"/>
    </row>
    <row r="11" spans="1:8" s="106" customFormat="1" ht="24" customHeight="1" x14ac:dyDescent="0.2">
      <c r="A11" s="50" t="s">
        <v>1520</v>
      </c>
      <c r="B11" s="243" t="s">
        <v>1507</v>
      </c>
      <c r="C11" s="245" t="s">
        <v>1508</v>
      </c>
      <c r="D11" s="548">
        <v>41465</v>
      </c>
      <c r="E11" s="548"/>
      <c r="F11" s="292">
        <f t="shared" ref="F11" si="3">E11-D11</f>
        <v>-41465</v>
      </c>
      <c r="G11" s="492" t="s">
        <v>1519</v>
      </c>
    </row>
    <row r="12" spans="1:8" s="106" customFormat="1" ht="22.5" x14ac:dyDescent="0.2">
      <c r="A12" s="50" t="s">
        <v>39</v>
      </c>
      <c r="B12" s="243" t="s">
        <v>1456</v>
      </c>
      <c r="C12" s="246" t="s">
        <v>1486</v>
      </c>
      <c r="D12" s="548">
        <v>24273</v>
      </c>
      <c r="E12" s="548"/>
      <c r="F12" s="292">
        <f t="shared" si="2"/>
        <v>-24273</v>
      </c>
      <c r="G12" s="490" t="s">
        <v>1518</v>
      </c>
    </row>
    <row r="13" spans="1:8" s="106" customFormat="1" ht="22.5" x14ac:dyDescent="0.2">
      <c r="A13" s="50" t="s">
        <v>41</v>
      </c>
      <c r="B13" s="243" t="s">
        <v>1384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1516</v>
      </c>
      <c r="C14" s="246" t="s">
        <v>1517</v>
      </c>
      <c r="D14" s="575">
        <v>1853</v>
      </c>
      <c r="E14" s="575"/>
      <c r="F14" s="315">
        <f t="shared" ref="F14" si="4">E14-D14</f>
        <v>-1853</v>
      </c>
      <c r="G14" s="492" t="s">
        <v>1518</v>
      </c>
      <c r="H14" s="551"/>
    </row>
    <row r="15" spans="1:8" s="106" customFormat="1" ht="25.5" customHeight="1" x14ac:dyDescent="0.2">
      <c r="A15" s="50" t="s">
        <v>1353</v>
      </c>
      <c r="B15" s="298" t="s">
        <v>1952</v>
      </c>
      <c r="C15" s="246" t="s">
        <v>1951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1606</v>
      </c>
      <c r="B16" s="298" t="s">
        <v>1986</v>
      </c>
      <c r="C16" s="246" t="s">
        <v>1605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1946</v>
      </c>
      <c r="B17" s="298" t="s">
        <v>1945</v>
      </c>
      <c r="C17" s="246" t="s">
        <v>1948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1469</v>
      </c>
      <c r="C19" s="299">
        <f>'Общ. счетчики'!G8+'Общ. счетчики'!G9</f>
        <v>3210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1985</v>
      </c>
      <c r="C20" s="246" t="s">
        <v>1450</v>
      </c>
      <c r="D20" s="548">
        <v>40194</v>
      </c>
      <c r="E20" s="548"/>
      <c r="F20" s="232">
        <f t="shared" ref="F20:F26" si="7">E20-D20</f>
        <v>-40194</v>
      </c>
      <c r="G20" s="492" t="s">
        <v>1518</v>
      </c>
      <c r="H20" s="681"/>
    </row>
    <row r="21" spans="1:8" s="106" customFormat="1" ht="25.5" customHeight="1" x14ac:dyDescent="0.2">
      <c r="A21" s="50" t="s">
        <v>1521</v>
      </c>
      <c r="B21" s="243" t="s">
        <v>1514</v>
      </c>
      <c r="C21" s="244" t="s">
        <v>1515</v>
      </c>
      <c r="D21" s="575">
        <v>23901</v>
      </c>
      <c r="E21" s="575"/>
      <c r="F21" s="230">
        <f t="shared" ref="F21" si="8">E21-D21</f>
        <v>-23901</v>
      </c>
      <c r="G21" s="490" t="s">
        <v>1519</v>
      </c>
      <c r="H21" s="682"/>
    </row>
    <row r="22" spans="1:8" s="106" customFormat="1" ht="30" customHeight="1" x14ac:dyDescent="0.2">
      <c r="A22" s="301" t="s">
        <v>1540</v>
      </c>
      <c r="B22" s="51" t="s">
        <v>1541</v>
      </c>
      <c r="C22" s="244" t="s">
        <v>1523</v>
      </c>
      <c r="D22" s="548">
        <v>31968</v>
      </c>
      <c r="E22" s="548"/>
      <c r="F22" s="230">
        <f t="shared" ref="F22" si="9">E22-D22</f>
        <v>-31968</v>
      </c>
      <c r="G22" s="490" t="s">
        <v>1519</v>
      </c>
      <c r="H22" s="683" t="s">
        <v>1942</v>
      </c>
    </row>
    <row r="23" spans="1:8" s="106" customFormat="1" ht="33.75" x14ac:dyDescent="0.2">
      <c r="A23" s="50" t="s">
        <v>1522</v>
      </c>
      <c r="B23" s="243" t="s">
        <v>1501</v>
      </c>
      <c r="C23" s="244" t="s">
        <v>1502</v>
      </c>
      <c r="D23" s="548">
        <v>5560</v>
      </c>
      <c r="E23" s="548"/>
      <c r="F23" s="230">
        <f t="shared" ref="F23" si="10">E23-D23</f>
        <v>-5560</v>
      </c>
      <c r="G23" s="491" t="s">
        <v>1519</v>
      </c>
      <c r="H23" s="682"/>
    </row>
    <row r="24" spans="1:8" s="106" customFormat="1" ht="28.5" customHeight="1" x14ac:dyDescent="0.2">
      <c r="A24" s="50" t="s">
        <v>53</v>
      </c>
      <c r="B24" s="298" t="s">
        <v>1464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1421</v>
      </c>
    </row>
    <row r="25" spans="1:8" s="106" customFormat="1" ht="28.5" customHeight="1" x14ac:dyDescent="0.2">
      <c r="A25" s="50" t="s">
        <v>1037</v>
      </c>
      <c r="B25" s="298" t="s">
        <v>1675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1465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1469</v>
      </c>
      <c r="C28" s="300">
        <f>'Общ. счетчики'!G13+'Общ. счетчики'!G14</f>
        <v>1330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1496</v>
      </c>
      <c r="B29" s="301" t="s">
        <v>1483</v>
      </c>
      <c r="C29" s="244" t="s">
        <v>1484</v>
      </c>
      <c r="D29" s="548">
        <v>60131</v>
      </c>
      <c r="E29" s="548"/>
      <c r="F29" s="233">
        <f t="shared" ref="F29" si="11">E29-D29</f>
        <v>-60131</v>
      </c>
      <c r="G29" s="491" t="s">
        <v>1519</v>
      </c>
      <c r="H29" s="681"/>
    </row>
    <row r="30" spans="1:8" s="106" customFormat="1" ht="24" customHeight="1" x14ac:dyDescent="0.2">
      <c r="A30" s="50" t="s">
        <v>1553</v>
      </c>
      <c r="B30" s="274" t="s">
        <v>1330</v>
      </c>
      <c r="C30" s="244" t="s">
        <v>1538</v>
      </c>
      <c r="D30" s="548">
        <v>5746</v>
      </c>
      <c r="E30" s="548"/>
      <c r="F30" s="231">
        <f t="shared" ref="F30" si="12">E30-D30</f>
        <v>-5746</v>
      </c>
      <c r="G30" s="491" t="s">
        <v>1518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1630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1550</v>
      </c>
      <c r="B32" s="243" t="s">
        <v>1340</v>
      </c>
      <c r="C32" s="245" t="s">
        <v>1531</v>
      </c>
      <c r="D32" s="583">
        <v>31715</v>
      </c>
      <c r="E32" s="583"/>
      <c r="F32" s="231">
        <f>E32-D32</f>
        <v>-31715</v>
      </c>
      <c r="G32" s="492" t="s">
        <v>1518</v>
      </c>
    </row>
    <row r="33" spans="1:8" s="106" customFormat="1" ht="22.5" customHeight="1" x14ac:dyDescent="0.2">
      <c r="A33" s="50" t="s">
        <v>1562</v>
      </c>
      <c r="B33" s="243" t="s">
        <v>1554</v>
      </c>
      <c r="C33" s="244" t="s">
        <v>1560</v>
      </c>
      <c r="D33" s="548">
        <v>23313</v>
      </c>
      <c r="E33" s="548"/>
      <c r="F33" s="231">
        <f t="shared" ref="F33" si="14">E33-D33</f>
        <v>-23313</v>
      </c>
      <c r="G33" s="515" t="s">
        <v>1519</v>
      </c>
    </row>
    <row r="34" spans="1:8" s="106" customFormat="1" ht="24.75" customHeight="1" x14ac:dyDescent="0.2">
      <c r="A34" s="50" t="s">
        <v>1497</v>
      </c>
      <c r="B34" s="243" t="s">
        <v>1479</v>
      </c>
      <c r="C34" s="244" t="s">
        <v>1480</v>
      </c>
      <c r="D34" s="190">
        <v>77038</v>
      </c>
      <c r="E34" s="190"/>
      <c r="F34" s="231">
        <f t="shared" ref="F34" si="15">E34-D34</f>
        <v>-77038</v>
      </c>
      <c r="G34" s="184" t="s">
        <v>1518</v>
      </c>
    </row>
    <row r="35" spans="1:8" s="106" customFormat="1" ht="29.25" customHeight="1" x14ac:dyDescent="0.2">
      <c r="A35" s="248" t="s">
        <v>1383</v>
      </c>
      <c r="B35" s="249" t="s">
        <v>1466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1343</v>
      </c>
      <c r="B36" s="249" t="s">
        <v>1954</v>
      </c>
      <c r="C36" s="250" t="s">
        <v>1348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1359</v>
      </c>
      <c r="B37" s="249" t="s">
        <v>1467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1360</v>
      </c>
      <c r="B38" s="249" t="s">
        <v>1953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1438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1346</v>
      </c>
      <c r="B40" s="249" t="s">
        <v>1468</v>
      </c>
      <c r="C40" s="244" t="s">
        <v>1347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1607</v>
      </c>
      <c r="B41" s="298" t="s">
        <v>1986</v>
      </c>
      <c r="C41" s="244" t="s">
        <v>1608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1469</v>
      </c>
      <c r="C43" s="477">
        <f>'Общ. счетчики'!G18+'Общ. счетчики'!G19</f>
        <v>1020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1345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64" t="s">
        <v>480</v>
      </c>
      <c r="B47" s="864" t="s">
        <v>481</v>
      </c>
      <c r="C47" s="864" t="s">
        <v>1</v>
      </c>
      <c r="D47" s="864" t="s">
        <v>2</v>
      </c>
      <c r="E47" s="864"/>
      <c r="F47" s="848" t="s">
        <v>482</v>
      </c>
      <c r="G47" s="847" t="s">
        <v>1974</v>
      </c>
    </row>
    <row r="48" spans="1:8" x14ac:dyDescent="0.2">
      <c r="A48" s="864"/>
      <c r="B48" s="864"/>
      <c r="C48" s="864"/>
      <c r="D48" s="864"/>
      <c r="E48" s="864"/>
      <c r="F48" s="849"/>
      <c r="G48" s="847"/>
    </row>
    <row r="49" spans="1:10" ht="17.25" customHeight="1" thickBot="1" x14ac:dyDescent="0.25">
      <c r="A49" s="864"/>
      <c r="B49" s="864"/>
      <c r="C49" s="864"/>
      <c r="D49" s="252" t="s">
        <v>6</v>
      </c>
      <c r="E49" s="253" t="s">
        <v>7</v>
      </c>
      <c r="F49" s="850"/>
      <c r="G49" s="847"/>
    </row>
    <row r="50" spans="1:10" ht="36" customHeight="1" thickBot="1" x14ac:dyDescent="0.25">
      <c r="A50" s="246" t="s">
        <v>487</v>
      </c>
      <c r="B50" s="859" t="s">
        <v>488</v>
      </c>
      <c r="C50" s="859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67" t="s">
        <v>84</v>
      </c>
      <c r="C51" s="244" t="s">
        <v>1555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51"/>
    </row>
    <row r="52" spans="1:10" ht="24" customHeight="1" x14ac:dyDescent="0.2">
      <c r="A52" s="50" t="s">
        <v>85</v>
      </c>
      <c r="B52" s="867"/>
      <c r="C52" s="246" t="s">
        <v>1556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52"/>
    </row>
    <row r="53" spans="1:10" ht="31.5" customHeight="1" x14ac:dyDescent="0.2">
      <c r="A53" s="254" t="s">
        <v>489</v>
      </c>
      <c r="B53" s="877" t="s">
        <v>984</v>
      </c>
      <c r="C53" s="869" t="s">
        <v>1943</v>
      </c>
      <c r="D53" s="539">
        <v>35870</v>
      </c>
      <c r="E53" s="871"/>
      <c r="F53" s="857">
        <f>E53-D53</f>
        <v>-35870</v>
      </c>
      <c r="G53" s="854">
        <f>F53</f>
        <v>-35870</v>
      </c>
      <c r="H53" s="856"/>
      <c r="I53" s="124"/>
    </row>
    <row r="54" spans="1:10" ht="31.5" customHeight="1" x14ac:dyDescent="0.2">
      <c r="A54" s="50" t="s">
        <v>87</v>
      </c>
      <c r="B54" s="878"/>
      <c r="C54" s="870"/>
      <c r="D54" s="717"/>
      <c r="E54" s="872"/>
      <c r="F54" s="858"/>
      <c r="G54" s="855"/>
      <c r="H54" s="856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1513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1973</v>
      </c>
      <c r="C56" s="246" t="s">
        <v>1478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1482</v>
      </c>
      <c r="C57" s="245" t="s">
        <v>1474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53"/>
    </row>
    <row r="58" spans="1:10" ht="26.25" customHeight="1" x14ac:dyDescent="0.2">
      <c r="A58" s="50" t="s">
        <v>94</v>
      </c>
      <c r="B58" s="51" t="s">
        <v>1977</v>
      </c>
      <c r="C58" s="245" t="s">
        <v>1488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53"/>
    </row>
    <row r="59" spans="1:10" ht="27" customHeight="1" x14ac:dyDescent="0.2">
      <c r="A59" s="257" t="s">
        <v>491</v>
      </c>
      <c r="B59" s="301" t="s">
        <v>1498</v>
      </c>
      <c r="C59" s="246" t="s">
        <v>1489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1505</v>
      </c>
      <c r="C60" s="327" t="s">
        <v>1506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1499</v>
      </c>
      <c r="C61" s="327" t="s">
        <v>1490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1500</v>
      </c>
      <c r="C62" s="327" t="s">
        <v>1491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1426</v>
      </c>
      <c r="B63" s="243" t="s">
        <v>1423</v>
      </c>
      <c r="C63" s="554" t="s">
        <v>1369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1568</v>
      </c>
      <c r="B64" s="261" t="s">
        <v>1568</v>
      </c>
      <c r="C64" s="555" t="s">
        <v>1573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1569</v>
      </c>
      <c r="B65" s="261" t="s">
        <v>1971</v>
      </c>
      <c r="C65" s="555" t="s">
        <v>1972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1571</v>
      </c>
      <c r="B66" s="243" t="s">
        <v>1463</v>
      </c>
      <c r="C66" s="556" t="s">
        <v>1557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1570</v>
      </c>
      <c r="B67" s="243" t="s">
        <v>1978</v>
      </c>
      <c r="C67" s="556" t="s">
        <v>1558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1572</v>
      </c>
      <c r="B68" s="243" t="s">
        <v>1947</v>
      </c>
      <c r="C68" s="557" t="s">
        <v>1559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1388</v>
      </c>
      <c r="B69" s="558" t="s">
        <v>1389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75" t="s">
        <v>1337</v>
      </c>
      <c r="E70" s="876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80" t="s">
        <v>1029</v>
      </c>
      <c r="D71" s="880"/>
      <c r="E71" s="880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64" t="s">
        <v>480</v>
      </c>
      <c r="B75" s="864" t="s">
        <v>481</v>
      </c>
      <c r="C75" s="864" t="s">
        <v>1</v>
      </c>
      <c r="D75" s="864" t="s">
        <v>2</v>
      </c>
      <c r="E75" s="864"/>
      <c r="F75" s="864" t="s">
        <v>482</v>
      </c>
      <c r="G75" s="881" t="s">
        <v>1018</v>
      </c>
      <c r="H75" s="879"/>
    </row>
    <row r="76" spans="1:9" x14ac:dyDescent="0.2">
      <c r="A76" s="864"/>
      <c r="B76" s="864"/>
      <c r="C76" s="864"/>
      <c r="D76" s="864"/>
      <c r="E76" s="864"/>
      <c r="F76" s="864"/>
      <c r="G76" s="881"/>
      <c r="H76" s="879"/>
    </row>
    <row r="77" spans="1:9" ht="23.25" customHeight="1" x14ac:dyDescent="0.2">
      <c r="A77" s="864"/>
      <c r="B77" s="864"/>
      <c r="C77" s="864"/>
      <c r="D77" s="252" t="s">
        <v>6</v>
      </c>
      <c r="E77" s="253" t="s">
        <v>7</v>
      </c>
      <c r="F77" s="864"/>
      <c r="G77" s="881"/>
      <c r="H77" s="879"/>
    </row>
    <row r="78" spans="1:9" ht="28.5" customHeight="1" x14ac:dyDescent="0.2">
      <c r="A78" s="50" t="s">
        <v>945</v>
      </c>
      <c r="B78" s="261" t="s">
        <v>956</v>
      </c>
      <c r="C78" s="244" t="s">
        <v>1371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1518</v>
      </c>
    </row>
    <row r="79" spans="1:9" ht="24" customHeight="1" x14ac:dyDescent="0.2">
      <c r="A79" s="50" t="s">
        <v>944</v>
      </c>
      <c r="B79" s="261" t="s">
        <v>1030</v>
      </c>
      <c r="C79" s="244" t="s">
        <v>1492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1519</v>
      </c>
    </row>
    <row r="80" spans="1:9" ht="28.5" customHeight="1" x14ac:dyDescent="0.2">
      <c r="A80" s="301" t="s">
        <v>946</v>
      </c>
      <c r="B80" s="261" t="s">
        <v>1637</v>
      </c>
      <c r="C80" s="244" t="s">
        <v>1487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1519</v>
      </c>
    </row>
    <row r="81" spans="1:9" ht="15.75" customHeight="1" x14ac:dyDescent="0.2">
      <c r="A81" s="261" t="s">
        <v>961</v>
      </c>
      <c r="B81" s="261" t="s">
        <v>1342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59" t="s">
        <v>964</v>
      </c>
      <c r="B82" s="859"/>
      <c r="C82" s="859"/>
      <c r="D82" s="859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73" t="s">
        <v>947</v>
      </c>
      <c r="B83" s="704" t="s">
        <v>1976</v>
      </c>
      <c r="C83" s="244" t="s">
        <v>1542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74"/>
      <c r="B84" s="479" t="s">
        <v>1477</v>
      </c>
      <c r="C84" s="244" t="s">
        <v>1493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1551</v>
      </c>
      <c r="C85" s="244" t="s">
        <v>1552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1519</v>
      </c>
      <c r="I85" s="493"/>
    </row>
    <row r="86" spans="1:9" ht="33" customHeight="1" x14ac:dyDescent="0.2">
      <c r="A86" s="301" t="s">
        <v>949</v>
      </c>
      <c r="B86" s="301" t="s">
        <v>1481</v>
      </c>
      <c r="C86" s="244" t="s">
        <v>1485</v>
      </c>
      <c r="D86" s="575">
        <v>32613</v>
      </c>
      <c r="E86" s="575"/>
      <c r="F86" s="329">
        <f t="shared" si="29"/>
        <v>-32613</v>
      </c>
      <c r="G86" s="333"/>
      <c r="H86" s="509" t="s">
        <v>1519</v>
      </c>
      <c r="I86" s="124"/>
    </row>
    <row r="87" spans="1:9" ht="31.5" customHeight="1" x14ac:dyDescent="0.2">
      <c r="A87" s="50" t="s">
        <v>1020</v>
      </c>
      <c r="B87" s="50" t="s">
        <v>1503</v>
      </c>
      <c r="C87" s="244" t="s">
        <v>1504</v>
      </c>
      <c r="D87" s="575">
        <v>15299</v>
      </c>
      <c r="E87" s="575"/>
      <c r="F87" s="329">
        <f t="shared" si="29"/>
        <v>-15299</v>
      </c>
      <c r="G87" s="576"/>
      <c r="H87" s="509" t="s">
        <v>1519</v>
      </c>
      <c r="I87" s="124"/>
    </row>
    <row r="88" spans="1:9" ht="24" customHeight="1" x14ac:dyDescent="0.2">
      <c r="A88" s="50" t="s">
        <v>1609</v>
      </c>
      <c r="B88" s="298" t="s">
        <v>1987</v>
      </c>
      <c r="C88" s="244" t="s">
        <v>1610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1469</v>
      </c>
      <c r="C90" s="299">
        <f>'Общ. счетчики'!G36</f>
        <v>1650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1627</v>
      </c>
      <c r="B92" s="545" t="s">
        <v>1628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1935</v>
      </c>
      <c r="B94" s="709" t="s">
        <v>1936</v>
      </c>
      <c r="C94" s="244" t="s">
        <v>1372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1935</v>
      </c>
      <c r="B95" s="708" t="s">
        <v>1937</v>
      </c>
      <c r="C95" s="244" t="s">
        <v>1940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1373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1379</v>
      </c>
      <c r="E98" s="126"/>
      <c r="F98" s="126" t="s">
        <v>1380</v>
      </c>
    </row>
    <row r="99" spans="1:6" x14ac:dyDescent="0.2">
      <c r="A99" t="s">
        <v>1374</v>
      </c>
      <c r="C99" t="s">
        <v>1375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1376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1377</v>
      </c>
      <c r="D101">
        <v>6275</v>
      </c>
      <c r="F101" s="338">
        <f>F96/D103*D101</f>
        <v>-12421.628266287738</v>
      </c>
    </row>
    <row r="102" spans="1:6" x14ac:dyDescent="0.2">
      <c r="C102" t="s">
        <v>1378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85"/>
      <c r="B1" s="885"/>
      <c r="C1" s="885"/>
      <c r="D1" s="885"/>
      <c r="E1" s="885"/>
    </row>
    <row r="2" spans="1:7" ht="42" customHeight="1" x14ac:dyDescent="0.2">
      <c r="A2" s="886" t="s">
        <v>1419</v>
      </c>
      <c r="B2" s="886"/>
      <c r="C2" s="886"/>
      <c r="D2" s="886"/>
      <c r="E2" s="886"/>
    </row>
    <row r="3" spans="1:7" ht="20.25" customHeight="1" x14ac:dyDescent="0.2">
      <c r="A3" s="887" t="s">
        <v>1415</v>
      </c>
      <c r="B3" s="887"/>
      <c r="C3" s="887"/>
      <c r="D3" s="887"/>
      <c r="E3" s="887"/>
      <c r="F3" s="377"/>
    </row>
    <row r="4" spans="1:7" ht="31.5" customHeight="1" x14ac:dyDescent="0.35">
      <c r="A4" s="884" t="s">
        <v>1417</v>
      </c>
      <c r="B4" s="884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1326</v>
      </c>
      <c r="C5" s="381"/>
      <c r="D5" s="381"/>
      <c r="E5" s="382"/>
    </row>
    <row r="6" spans="1:7" ht="15" x14ac:dyDescent="0.25">
      <c r="A6" s="380" t="s">
        <v>1416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1420</v>
      </c>
      <c r="B8" s="380"/>
      <c r="C8" s="380"/>
      <c r="D8" s="380"/>
      <c r="E8" s="382"/>
    </row>
    <row r="9" spans="1:7" ht="15" x14ac:dyDescent="0.25">
      <c r="A9" s="883" t="s">
        <v>1016</v>
      </c>
      <c r="B9" s="883"/>
      <c r="C9" s="883"/>
      <c r="D9" s="883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83" t="s">
        <v>1017</v>
      </c>
      <c r="B11" s="883"/>
      <c r="C11" s="883"/>
      <c r="D11" s="883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1984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1385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1323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1324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82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82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9"/>
      <c r="B1" s="889"/>
      <c r="C1" s="889"/>
      <c r="D1" s="889"/>
      <c r="E1" s="889"/>
    </row>
    <row r="2" spans="1:7" ht="33.75" customHeight="1" x14ac:dyDescent="0.2">
      <c r="A2" s="891" t="s">
        <v>1042</v>
      </c>
      <c r="B2" s="891"/>
      <c r="C2" s="891"/>
      <c r="D2" s="891"/>
      <c r="E2" s="891"/>
    </row>
    <row r="3" spans="1:7" ht="19.5" customHeight="1" x14ac:dyDescent="0.2">
      <c r="A3" s="892" t="s">
        <v>1415</v>
      </c>
      <c r="B3" s="892"/>
      <c r="C3" s="892"/>
      <c r="D3" s="892"/>
      <c r="E3" s="892"/>
    </row>
    <row r="4" spans="1:7" ht="15" x14ac:dyDescent="0.35">
      <c r="A4" s="890" t="s">
        <v>1417</v>
      </c>
      <c r="B4" s="890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1325</v>
      </c>
      <c r="C5" s="197"/>
      <c r="D5" s="197"/>
      <c r="E5" s="195"/>
    </row>
    <row r="6" spans="1:7" ht="15" x14ac:dyDescent="0.25">
      <c r="A6" s="366" t="s">
        <v>1416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8" t="s">
        <v>1016</v>
      </c>
      <c r="B9" s="888"/>
      <c r="C9" s="888"/>
      <c r="D9" s="888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8" t="s">
        <v>1017</v>
      </c>
      <c r="B11" s="888"/>
      <c r="C11" s="888"/>
      <c r="D11" s="888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1984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1436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1437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1439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1343</v>
      </c>
      <c r="C40" s="194" t="s">
        <v>1344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1359</v>
      </c>
      <c r="C41" s="194" t="s">
        <v>1440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1360</v>
      </c>
      <c r="C42" s="194" t="s">
        <v>1354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1354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1327</v>
      </c>
      <c r="C45" s="194" t="s">
        <v>1354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1644</v>
      </c>
      <c r="J94" s="369" t="s">
        <v>1646</v>
      </c>
      <c r="K94" s="369" t="s">
        <v>1647</v>
      </c>
      <c r="L94" s="369" t="s">
        <v>1648</v>
      </c>
      <c r="M94" s="369" t="s">
        <v>1649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1650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9"/>
      <c r="B1" s="889"/>
      <c r="C1" s="889"/>
      <c r="D1" s="889"/>
      <c r="E1" s="889"/>
    </row>
    <row r="2" spans="1:7" ht="41.25" customHeight="1" x14ac:dyDescent="0.2">
      <c r="A2" s="896" t="s">
        <v>1019</v>
      </c>
      <c r="B2" s="896"/>
      <c r="C2" s="896"/>
      <c r="D2" s="896"/>
      <c r="E2" s="896"/>
    </row>
    <row r="3" spans="1:7" ht="16.5" customHeight="1" x14ac:dyDescent="0.2">
      <c r="A3" s="892" t="s">
        <v>1415</v>
      </c>
      <c r="B3" s="892"/>
      <c r="C3" s="892"/>
      <c r="D3" s="892"/>
      <c r="E3" s="892"/>
    </row>
    <row r="4" spans="1:7" ht="15" x14ac:dyDescent="0.35">
      <c r="A4" s="890" t="s">
        <v>1417</v>
      </c>
      <c r="B4" s="890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1988</v>
      </c>
      <c r="C5" s="290"/>
      <c r="D5" s="290"/>
      <c r="E5" s="289"/>
      <c r="F5" s="133"/>
    </row>
    <row r="6" spans="1:7" ht="15" x14ac:dyDescent="0.25">
      <c r="A6" s="368" t="s">
        <v>1416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1984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93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94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93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5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1441</v>
      </c>
      <c r="C22" s="60" t="s">
        <v>1424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1442</v>
      </c>
      <c r="C23" s="60" t="s">
        <v>1425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1443</v>
      </c>
      <c r="C24" s="60" t="s">
        <v>1422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1669</v>
      </c>
      <c r="C25" s="60" t="s">
        <v>1668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2024-09-23T07:12:30Z</cp:lastPrinted>
  <dcterms:created xsi:type="dcterms:W3CDTF">2010-02-17T17:09:47Z</dcterms:created>
  <dcterms:modified xsi:type="dcterms:W3CDTF">2024-10-24T08:33:44Z</dcterms:modified>
</cp:coreProperties>
</file>